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bértábla2012" sheetId="1" r:id="rId1"/>
    <sheet name="melléklet" sheetId="2" r:id="rId2"/>
  </sheets>
  <definedNames>
    <definedName name="_xlnm.Print_Titles" localSheetId="0">'bértábla2012'!$A:$A</definedName>
    <definedName name="Excel_BuiltIn_Print_Titles_11">'bértábla2012'!$A$1:$A$65532</definedName>
    <definedName name="Excel_BuiltIn_Print_Titles_1_1">'bértábla2012'!$A$1:$A$65529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E1" authorId="0">
      <text>
        <r>
          <rPr>
            <sz val="10"/>
            <rFont val="Arial"/>
            <family val="2"/>
          </rPr>
          <t>az adójóváírás innentől csökken</t>
        </r>
      </text>
    </comment>
  </commentList>
</comments>
</file>

<file path=xl/sharedStrings.xml><?xml version="1.0" encoding="utf-8"?>
<sst xmlns="http://schemas.openxmlformats.org/spreadsheetml/2006/main" count="37" uniqueCount="36">
  <si>
    <t>1.Bruttó munkabér/hó</t>
  </si>
  <si>
    <t>2.Bruttó munkabér/év</t>
  </si>
  <si>
    <t>3.Jövedelem+adóalap-kiegészítés = adóelőleg alap (+27%)</t>
  </si>
  <si>
    <t>- ebből adóelőleg-alap kiegészítés</t>
  </si>
  <si>
    <r>
      <t>4.Éves SZJA (</t>
    </r>
    <r>
      <rPr>
        <b/>
        <sz val="10"/>
        <rFont val="Arial"/>
        <family val="2"/>
      </rPr>
      <t>16%</t>
    </r>
    <r>
      <rPr>
        <sz val="10"/>
        <rFont val="Arial"/>
        <family val="2"/>
      </rPr>
      <t>)</t>
    </r>
  </si>
  <si>
    <t xml:space="preserve">   5.Havi SZJA előleg</t>
  </si>
  <si>
    <r>
      <t xml:space="preserve">   </t>
    </r>
    <r>
      <rPr>
        <sz val="10"/>
        <rFont val="Arial"/>
        <family val="2"/>
      </rPr>
      <t xml:space="preserve">6.Adójóváírás </t>
    </r>
    <r>
      <rPr>
        <sz val="10"/>
        <color indexed="10"/>
        <rFont val="Arial"/>
        <family val="2"/>
      </rPr>
      <t>(0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Ft/hó) NINCS</t>
    </r>
  </si>
  <si>
    <t xml:space="preserve">   7. Levont SZJA</t>
  </si>
  <si>
    <t xml:space="preserve">   8.Egészségb.jár.4% (term.beni)</t>
  </si>
  <si>
    <r>
      <t xml:space="preserve">   9.Egészségb.jár</t>
    </r>
    <r>
      <rPr>
        <sz val="10"/>
        <color indexed="10"/>
        <rFont val="Arial"/>
        <family val="2"/>
      </rPr>
      <t>.3%</t>
    </r>
    <r>
      <rPr>
        <sz val="10"/>
        <rFont val="Arial"/>
        <family val="2"/>
      </rPr>
      <t xml:space="preserve"> (pénzbeni)</t>
    </r>
  </si>
  <si>
    <t xml:space="preserve">  10.Munkaerőpiaci jár.1,5%</t>
  </si>
  <si>
    <r>
      <t xml:space="preserve">  </t>
    </r>
    <r>
      <rPr>
        <sz val="10"/>
        <rFont val="Arial"/>
        <family val="2"/>
      </rPr>
      <t xml:space="preserve">11.Nyugdíjjárulék 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>%</t>
    </r>
  </si>
  <si>
    <t>12.Összes levonás (7+8+9+10+11)</t>
  </si>
  <si>
    <t>13.Nettó havi kifizetendő 2012</t>
  </si>
  <si>
    <t>Nettó havi kifizetendő 2011</t>
  </si>
  <si>
    <t>Nettó fizetés változása 2011.-2012.</t>
  </si>
  <si>
    <t>másképpen kiszámolva</t>
  </si>
  <si>
    <t>Havi levont SZJA 2011</t>
  </si>
  <si>
    <t>Havi SZJA előleg emelkedése 2012</t>
  </si>
  <si>
    <t>Egészségb.jár emelkedése 1% 2012</t>
  </si>
  <si>
    <t>havi nettó munkabér csökkenés</t>
  </si>
  <si>
    <t>a nettót 1.53 %-al kell megszorozni a bruttóhoz</t>
  </si>
  <si>
    <t>Elvárt munkabér emelés Ft/hó</t>
  </si>
  <si>
    <t>Bérköltség változása</t>
  </si>
  <si>
    <t>2011-es bruttó munkabér</t>
  </si>
  <si>
    <t>Társadalombiztosítási járulék 27 %</t>
  </si>
  <si>
    <t>Szakképzési hj. 1.5%</t>
  </si>
  <si>
    <t>Összes bérköltség 2011.</t>
  </si>
  <si>
    <t>Elvárt bérem. kieg. BRUTTÓ bér  2012.</t>
  </si>
  <si>
    <t>Nettó havi kifizetendő 2012.</t>
  </si>
  <si>
    <t>Szociális hozzájárulási adó 27 %</t>
  </si>
  <si>
    <t xml:space="preserve">Ebből adókedvezmény </t>
  </si>
  <si>
    <t>Fizetendő szociális hozzájár. adó 27 %</t>
  </si>
  <si>
    <t>Összes bérköltség 2012.</t>
  </si>
  <si>
    <t>Bérköltség emelkedés (2012.- 2011.)</t>
  </si>
  <si>
    <t>Nettó fizetés változása 2012.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</si>
</sst>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Lucida Sans Unicod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0"/>
      <color indexed="57"/>
      <name val="Arial"/>
      <family val="2"/>
    </font>
    <font>
      <b/>
      <sz val="10"/>
      <color indexed="25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Alignment="1">
      <alignment/>
    </xf>
    <xf numFmtId="164" fontId="0" fillId="0" borderId="1" xfId="0" applyFill="1" applyBorder="1" applyAlignment="1">
      <alignment/>
    </xf>
    <xf numFmtId="164" fontId="0" fillId="0" borderId="0" xfId="0" applyFill="1" applyBorder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4" fillId="0" borderId="1" xfId="0" applyNumberFormat="1" applyFont="1" applyBorder="1" applyAlignment="1">
      <alignment/>
    </xf>
    <xf numFmtId="165" fontId="4" fillId="0" borderId="0" xfId="0" applyNumberFormat="1" applyFont="1" applyFill="1" applyAlignment="1">
      <alignment/>
    </xf>
    <xf numFmtId="164" fontId="6" fillId="0" borderId="0" xfId="0" applyFont="1" applyFill="1" applyAlignment="1">
      <alignment wrapText="1"/>
    </xf>
    <xf numFmtId="165" fontId="6" fillId="0" borderId="0" xfId="0" applyNumberFormat="1" applyFont="1" applyFill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6" fillId="0" borderId="1" xfId="0" applyNumberFormat="1" applyFont="1" applyBorder="1" applyAlignment="1">
      <alignment/>
    </xf>
    <xf numFmtId="164" fontId="7" fillId="0" borderId="0" xfId="0" applyFont="1" applyAlignment="1">
      <alignment/>
    </xf>
    <xf numFmtId="165" fontId="7" fillId="0" borderId="1" xfId="0" applyNumberFormat="1" applyFont="1" applyBorder="1" applyAlignment="1">
      <alignment/>
    </xf>
    <xf numFmtId="165" fontId="7" fillId="0" borderId="0" xfId="0" applyNumberFormat="1" applyFont="1" applyFill="1" applyAlignment="1">
      <alignment/>
    </xf>
    <xf numFmtId="164" fontId="8" fillId="0" borderId="0" xfId="0" applyFont="1" applyAlignment="1">
      <alignment/>
    </xf>
    <xf numFmtId="165" fontId="6" fillId="0" borderId="1" xfId="0" applyNumberFormat="1" applyFont="1" applyFill="1" applyBorder="1" applyAlignment="1">
      <alignment/>
    </xf>
    <xf numFmtId="165" fontId="6" fillId="0" borderId="0" xfId="0" applyNumberFormat="1" applyFont="1" applyBorder="1" applyAlignment="1">
      <alignment/>
    </xf>
    <xf numFmtId="165" fontId="11" fillId="0" borderId="0" xfId="0" applyNumberFormat="1" applyFont="1" applyAlignment="1">
      <alignment/>
    </xf>
    <xf numFmtId="164" fontId="11" fillId="0" borderId="0" xfId="0" applyFont="1" applyAlignment="1">
      <alignment/>
    </xf>
    <xf numFmtId="165" fontId="3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12" fillId="0" borderId="0" xfId="0" applyFont="1" applyAlignment="1">
      <alignment/>
    </xf>
    <xf numFmtId="165" fontId="13" fillId="0" borderId="0" xfId="0" applyNumberFormat="1" applyFont="1" applyAlignment="1">
      <alignment/>
    </xf>
    <xf numFmtId="165" fontId="13" fillId="0" borderId="0" xfId="0" applyNumberFormat="1" applyFont="1" applyFill="1" applyAlignment="1">
      <alignment/>
    </xf>
    <xf numFmtId="165" fontId="14" fillId="0" borderId="0" xfId="0" applyNumberFormat="1" applyFont="1" applyAlignment="1">
      <alignment/>
    </xf>
    <xf numFmtId="165" fontId="13" fillId="0" borderId="0" xfId="0" applyNumberFormat="1" applyFont="1" applyBorder="1" applyAlignment="1">
      <alignment/>
    </xf>
    <xf numFmtId="164" fontId="13" fillId="0" borderId="0" xfId="0" applyFont="1" applyAlignment="1">
      <alignment/>
    </xf>
    <xf numFmtId="164" fontId="9" fillId="0" borderId="0" xfId="0" applyFont="1" applyAlignment="1">
      <alignment horizontal="right"/>
    </xf>
    <xf numFmtId="165" fontId="9" fillId="0" borderId="0" xfId="0" applyNumberFormat="1" applyFont="1" applyAlignment="1">
      <alignment/>
    </xf>
    <xf numFmtId="165" fontId="9" fillId="0" borderId="0" xfId="0" applyNumberFormat="1" applyFont="1" applyFill="1" applyAlignment="1">
      <alignment/>
    </xf>
    <xf numFmtId="165" fontId="9" fillId="0" borderId="1" xfId="0" applyNumberFormat="1" applyFont="1" applyBorder="1" applyAlignment="1">
      <alignment/>
    </xf>
    <xf numFmtId="165" fontId="15" fillId="0" borderId="0" xfId="0" applyNumberFormat="1" applyFont="1" applyAlignment="1">
      <alignment/>
    </xf>
    <xf numFmtId="165" fontId="15" fillId="0" borderId="1" xfId="0" applyNumberFormat="1" applyFont="1" applyBorder="1" applyAlignment="1">
      <alignment/>
    </xf>
    <xf numFmtId="165" fontId="15" fillId="0" borderId="0" xfId="0" applyNumberFormat="1" applyFont="1" applyBorder="1" applyAlignment="1">
      <alignment/>
    </xf>
    <xf numFmtId="164" fontId="9" fillId="0" borderId="0" xfId="0" applyFont="1" applyAlignment="1">
      <alignment/>
    </xf>
    <xf numFmtId="164" fontId="0" fillId="0" borderId="0" xfId="0" applyFont="1" applyAlignment="1">
      <alignment horizontal="left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16" fillId="0" borderId="0" xfId="0" applyFont="1" applyAlignment="1">
      <alignment/>
    </xf>
    <xf numFmtId="165" fontId="16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4" fontId="10" fillId="0" borderId="0" xfId="0" applyFont="1" applyAlignment="1">
      <alignment/>
    </xf>
    <xf numFmtId="165" fontId="10" fillId="0" borderId="0" xfId="0" applyNumberFormat="1" applyFont="1" applyAlignment="1">
      <alignment/>
    </xf>
    <xf numFmtId="164" fontId="17" fillId="0" borderId="0" xfId="0" applyFont="1" applyAlignment="1">
      <alignment/>
    </xf>
    <xf numFmtId="165" fontId="1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4479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3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12.57421875" defaultRowHeight="12.75"/>
  <cols>
    <col min="1" max="1" width="34.8515625" style="0" customWidth="1"/>
    <col min="2" max="3" width="8.140625" style="0" customWidth="1"/>
    <col min="4" max="5" width="8.140625" style="1" customWidth="1"/>
    <col min="6" max="6" width="8.140625" style="2" customWidth="1"/>
    <col min="7" max="7" width="8.140625" style="0" customWidth="1"/>
    <col min="8" max="8" width="8.57421875" style="1" customWidth="1"/>
    <col min="9" max="20" width="8.57421875" style="0" customWidth="1"/>
    <col min="21" max="21" width="8.57421875" style="1" customWidth="1"/>
    <col min="22" max="23" width="8.57421875" style="0" customWidth="1"/>
    <col min="24" max="24" width="8.57421875" style="1" customWidth="1"/>
    <col min="25" max="25" width="8.57421875" style="2" customWidth="1"/>
    <col min="26" max="29" width="8.57421875" style="0" customWidth="1"/>
    <col min="30" max="30" width="8.57421875" style="3" customWidth="1"/>
    <col min="31" max="31" width="8.57421875" style="1" customWidth="1"/>
    <col min="32" max="33" width="8.57421875" style="0" customWidth="1"/>
    <col min="34" max="35" width="8.57421875" style="1" customWidth="1"/>
    <col min="36" max="40" width="8.57421875" style="0" customWidth="1"/>
    <col min="41" max="41" width="8.57421875" style="3" customWidth="1"/>
    <col min="42" max="68" width="8.57421875" style="0" customWidth="1"/>
    <col min="69" max="16384" width="11.7109375" style="0" customWidth="1"/>
  </cols>
  <sheetData>
    <row r="1" spans="22:63" ht="12.75">
      <c r="V1" s="1"/>
      <c r="W1" s="1"/>
      <c r="Y1" s="4"/>
      <c r="Z1" s="1"/>
      <c r="AA1" s="1"/>
      <c r="AB1" s="1"/>
      <c r="AC1" s="1"/>
      <c r="AD1" s="5"/>
      <c r="AF1" s="1"/>
      <c r="AG1" s="1"/>
      <c r="AJ1" s="1"/>
      <c r="AK1" s="1"/>
      <c r="AL1" s="1"/>
      <c r="AM1" s="1"/>
      <c r="AN1" s="1"/>
      <c r="AO1" s="6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6"/>
      <c r="BK1" s="1"/>
    </row>
    <row r="2" spans="1:67" ht="12.75">
      <c r="A2" s="7" t="s">
        <v>0</v>
      </c>
      <c r="B2" s="8">
        <v>39000</v>
      </c>
      <c r="C2" s="8">
        <v>59600</v>
      </c>
      <c r="D2" s="9">
        <v>73500</v>
      </c>
      <c r="E2" s="9">
        <v>75000</v>
      </c>
      <c r="F2" s="10">
        <v>78000</v>
      </c>
      <c r="G2" s="8">
        <v>80000</v>
      </c>
      <c r="H2" s="9">
        <v>85000</v>
      </c>
      <c r="I2" s="8">
        <v>90000</v>
      </c>
      <c r="J2" s="8">
        <v>93000</v>
      </c>
      <c r="K2" s="8">
        <v>95000</v>
      </c>
      <c r="L2" s="8">
        <v>100000</v>
      </c>
      <c r="M2" s="8">
        <v>105000</v>
      </c>
      <c r="N2" s="8">
        <v>110000</v>
      </c>
      <c r="O2" s="8">
        <v>115000</v>
      </c>
      <c r="P2" s="8">
        <v>120000</v>
      </c>
      <c r="Q2" s="8">
        <v>125000</v>
      </c>
      <c r="R2" s="8">
        <v>130000</v>
      </c>
      <c r="S2" s="8">
        <v>135000</v>
      </c>
      <c r="T2" s="8">
        <v>140000</v>
      </c>
      <c r="U2" s="9">
        <v>145000</v>
      </c>
      <c r="V2" s="8">
        <v>147000</v>
      </c>
      <c r="W2" s="8">
        <v>150000</v>
      </c>
      <c r="X2" s="9">
        <v>155000</v>
      </c>
      <c r="Y2" s="10">
        <v>156000</v>
      </c>
      <c r="Z2" s="8">
        <v>160000</v>
      </c>
      <c r="AA2" s="8">
        <v>165000</v>
      </c>
      <c r="AB2" s="8">
        <v>170000</v>
      </c>
      <c r="AC2" s="8">
        <v>175000</v>
      </c>
      <c r="AD2" s="11">
        <v>180000</v>
      </c>
      <c r="AE2" s="9">
        <v>185000</v>
      </c>
      <c r="AF2" s="8">
        <v>190000</v>
      </c>
      <c r="AG2" s="8">
        <v>195000</v>
      </c>
      <c r="AH2" s="9">
        <v>200000</v>
      </c>
      <c r="AI2" s="9">
        <v>202000</v>
      </c>
      <c r="AJ2" s="8">
        <v>210000</v>
      </c>
      <c r="AK2" s="8">
        <v>216805</v>
      </c>
      <c r="AL2" s="8">
        <v>220000</v>
      </c>
      <c r="AM2" s="8">
        <v>230000</v>
      </c>
      <c r="AN2" s="8">
        <v>240000</v>
      </c>
      <c r="AO2" s="11">
        <v>250000</v>
      </c>
      <c r="AP2" s="8">
        <v>260000</v>
      </c>
      <c r="AQ2" s="8">
        <v>270000</v>
      </c>
      <c r="AR2" s="8">
        <v>280000</v>
      </c>
      <c r="AS2" s="8">
        <v>290000</v>
      </c>
      <c r="AT2" s="8">
        <v>300000</v>
      </c>
      <c r="AU2" s="8">
        <v>305000</v>
      </c>
      <c r="AV2" s="8">
        <v>310000</v>
      </c>
      <c r="AW2" s="8">
        <v>315000</v>
      </c>
      <c r="AX2" s="8">
        <v>320000</v>
      </c>
      <c r="AY2" s="12">
        <v>325000</v>
      </c>
      <c r="AZ2" s="8">
        <v>330000</v>
      </c>
      <c r="BA2" s="8">
        <v>335000</v>
      </c>
      <c r="BB2" s="8">
        <v>340000</v>
      </c>
      <c r="BC2" s="8">
        <v>345000</v>
      </c>
      <c r="BD2" s="8">
        <v>350000</v>
      </c>
      <c r="BE2" s="8">
        <v>360000</v>
      </c>
      <c r="BF2" s="8">
        <v>370000</v>
      </c>
      <c r="BG2" s="8">
        <v>380000</v>
      </c>
      <c r="BH2" s="8">
        <v>390000</v>
      </c>
      <c r="BI2" s="8">
        <v>400000</v>
      </c>
      <c r="BJ2" s="12">
        <v>410000</v>
      </c>
      <c r="BK2" s="8">
        <v>420000</v>
      </c>
      <c r="BL2" s="8">
        <v>450000</v>
      </c>
      <c r="BM2" s="8">
        <v>500000</v>
      </c>
      <c r="BN2" s="8">
        <v>550000</v>
      </c>
      <c r="BO2" s="13"/>
    </row>
    <row r="3" spans="1:68" s="14" customFormat="1" ht="12.75">
      <c r="A3" s="14" t="s">
        <v>1</v>
      </c>
      <c r="B3" s="15">
        <f>B2*12</f>
        <v>468000</v>
      </c>
      <c r="C3" s="15">
        <f>C2*12</f>
        <v>715200</v>
      </c>
      <c r="D3" s="15">
        <f>D2*12</f>
        <v>882000</v>
      </c>
      <c r="E3" s="15">
        <f>E2*12</f>
        <v>900000</v>
      </c>
      <c r="F3" s="16">
        <f>F2*12</f>
        <v>936000</v>
      </c>
      <c r="G3" s="15">
        <f>G2*12</f>
        <v>960000</v>
      </c>
      <c r="H3" s="15">
        <f>H2*12</f>
        <v>1020000</v>
      </c>
      <c r="I3" s="15">
        <f>I2*12</f>
        <v>1080000</v>
      </c>
      <c r="J3" s="15">
        <f>J2*12</f>
        <v>1116000</v>
      </c>
      <c r="K3" s="15">
        <f>K2*12</f>
        <v>1140000</v>
      </c>
      <c r="L3" s="15">
        <f>L2*12</f>
        <v>1200000</v>
      </c>
      <c r="M3" s="15">
        <f>M2*12</f>
        <v>1260000</v>
      </c>
      <c r="N3" s="15">
        <f>N2*12</f>
        <v>1320000</v>
      </c>
      <c r="O3" s="15">
        <f>O2*12</f>
        <v>1380000</v>
      </c>
      <c r="P3" s="15">
        <f>P2*12</f>
        <v>1440000</v>
      </c>
      <c r="Q3" s="15">
        <f>Q2*12</f>
        <v>1500000</v>
      </c>
      <c r="R3" s="15">
        <f>R2*12</f>
        <v>1560000</v>
      </c>
      <c r="S3" s="15">
        <f>S2*12</f>
        <v>1620000</v>
      </c>
      <c r="T3" s="15">
        <f>T2*12</f>
        <v>1680000</v>
      </c>
      <c r="U3" s="15">
        <f>U2*12</f>
        <v>1740000</v>
      </c>
      <c r="V3" s="15">
        <f>V2*12</f>
        <v>1764000</v>
      </c>
      <c r="W3" s="15">
        <f>W2*12</f>
        <v>1800000</v>
      </c>
      <c r="X3" s="15">
        <f>X2*12</f>
        <v>1860000</v>
      </c>
      <c r="Y3" s="16">
        <f>Y2*12</f>
        <v>1872000</v>
      </c>
      <c r="Z3" s="15">
        <f>Z2*12</f>
        <v>1920000</v>
      </c>
      <c r="AA3" s="15">
        <f>AA2*12</f>
        <v>1980000</v>
      </c>
      <c r="AB3" s="15">
        <f>AB2*12</f>
        <v>2040000</v>
      </c>
      <c r="AC3" s="15">
        <f>AC2*12</f>
        <v>2100000</v>
      </c>
      <c r="AD3" s="17">
        <f>AD2*12</f>
        <v>2160000</v>
      </c>
      <c r="AE3" s="18">
        <f>AE2*12</f>
        <v>2220000</v>
      </c>
      <c r="AF3" s="15">
        <f>AF2*12</f>
        <v>2280000</v>
      </c>
      <c r="AG3" s="15">
        <f>AG2*12</f>
        <v>2340000</v>
      </c>
      <c r="AH3" s="15">
        <f>AH2*12</f>
        <v>2400000</v>
      </c>
      <c r="AI3" s="15">
        <f>AI2*12</f>
        <v>2424000</v>
      </c>
      <c r="AJ3" s="15">
        <f>AJ2*12</f>
        <v>2520000</v>
      </c>
      <c r="AK3" s="15">
        <f>AK2*12</f>
        <v>2601660</v>
      </c>
      <c r="AL3" s="15">
        <f>AL2*12</f>
        <v>2640000</v>
      </c>
      <c r="AM3" s="15">
        <f>AM2*12</f>
        <v>2760000</v>
      </c>
      <c r="AN3" s="15">
        <f>AN2*12</f>
        <v>2880000</v>
      </c>
      <c r="AO3" s="17">
        <f>AO2*12</f>
        <v>3000000</v>
      </c>
      <c r="AP3" s="15">
        <f>AP2*12</f>
        <v>3120000</v>
      </c>
      <c r="AQ3" s="15">
        <f>AQ2*12</f>
        <v>3240000</v>
      </c>
      <c r="AR3" s="15">
        <f>AR2*12</f>
        <v>3360000</v>
      </c>
      <c r="AS3" s="15">
        <f>AS2*12</f>
        <v>3480000</v>
      </c>
      <c r="AT3" s="15">
        <f>AT2*12</f>
        <v>3600000</v>
      </c>
      <c r="AU3" s="15">
        <f>AU2*12</f>
        <v>3660000</v>
      </c>
      <c r="AV3" s="15">
        <f>AV2*12</f>
        <v>3720000</v>
      </c>
      <c r="AW3" s="15">
        <f>AW2*12</f>
        <v>3780000</v>
      </c>
      <c r="AX3" s="15">
        <f>AX2*12</f>
        <v>3840000</v>
      </c>
      <c r="AY3" s="15">
        <f>AY2*12</f>
        <v>3900000</v>
      </c>
      <c r="AZ3" s="15">
        <f>AZ2*12</f>
        <v>3960000</v>
      </c>
      <c r="BA3" s="15">
        <f>BA2*12</f>
        <v>4020000</v>
      </c>
      <c r="BB3" s="15">
        <f>BB2*12</f>
        <v>4080000</v>
      </c>
      <c r="BC3" s="15">
        <f>BC2*12</f>
        <v>4140000</v>
      </c>
      <c r="BD3" s="15">
        <f>BD2*12</f>
        <v>4200000</v>
      </c>
      <c r="BE3" s="15">
        <f>BE2*12</f>
        <v>4320000</v>
      </c>
      <c r="BF3" s="15">
        <f>BF2*12</f>
        <v>4440000</v>
      </c>
      <c r="BG3" s="15">
        <f>BG2*12</f>
        <v>4560000</v>
      </c>
      <c r="BH3" s="15">
        <f>BH2*12</f>
        <v>4680000</v>
      </c>
      <c r="BI3" s="15">
        <f>BI2*12</f>
        <v>4800000</v>
      </c>
      <c r="BJ3" s="15">
        <f>BJ2*12</f>
        <v>4920000</v>
      </c>
      <c r="BK3" s="15">
        <f>BK2*12</f>
        <v>5040000</v>
      </c>
      <c r="BL3" s="15">
        <f>BL2*12</f>
        <v>5400000</v>
      </c>
      <c r="BM3" s="15">
        <f>BM2*12</f>
        <v>6000000</v>
      </c>
      <c r="BN3" s="15">
        <f>BN2*12</f>
        <v>6600000</v>
      </c>
      <c r="BO3" s="15"/>
      <c r="BP3"/>
    </row>
    <row r="4" spans="1:68" s="21" customFormat="1" ht="22.5">
      <c r="A4" s="19" t="s">
        <v>2</v>
      </c>
      <c r="B4" s="20">
        <f>B3</f>
        <v>468000</v>
      </c>
      <c r="C4" s="20">
        <f>C3</f>
        <v>715200</v>
      </c>
      <c r="D4" s="20">
        <f>D3</f>
        <v>882000</v>
      </c>
      <c r="E4" s="20">
        <f>E3</f>
        <v>900000</v>
      </c>
      <c r="F4" s="20">
        <f>F3</f>
        <v>936000</v>
      </c>
      <c r="G4" s="20">
        <f>G3</f>
        <v>960000</v>
      </c>
      <c r="H4" s="20">
        <f>H3</f>
        <v>1020000</v>
      </c>
      <c r="I4" s="20">
        <f>I3</f>
        <v>1080000</v>
      </c>
      <c r="J4" s="20">
        <f>J3</f>
        <v>1116000</v>
      </c>
      <c r="K4" s="20">
        <f>K3</f>
        <v>1140000</v>
      </c>
      <c r="L4" s="20">
        <f>L3</f>
        <v>1200000</v>
      </c>
      <c r="M4" s="20">
        <f>M3</f>
        <v>1260000</v>
      </c>
      <c r="N4" s="20">
        <f>N3</f>
        <v>1320000</v>
      </c>
      <c r="O4" s="20">
        <f>O3</f>
        <v>1380000</v>
      </c>
      <c r="P4" s="20">
        <f>P3</f>
        <v>1440000</v>
      </c>
      <c r="Q4" s="20">
        <f>Q3</f>
        <v>1500000</v>
      </c>
      <c r="R4" s="20">
        <f>R3</f>
        <v>1560000</v>
      </c>
      <c r="S4" s="20">
        <f>S3</f>
        <v>1620000</v>
      </c>
      <c r="T4" s="20">
        <f>T3</f>
        <v>1680000</v>
      </c>
      <c r="U4" s="20">
        <f>U3</f>
        <v>1740000</v>
      </c>
      <c r="V4" s="20">
        <f>V3</f>
        <v>1764000</v>
      </c>
      <c r="W4" s="20">
        <f>W3</f>
        <v>1800000</v>
      </c>
      <c r="X4" s="20">
        <f>X3</f>
        <v>1860000</v>
      </c>
      <c r="Y4" s="20">
        <f>Y3</f>
        <v>1872000</v>
      </c>
      <c r="Z4" s="20">
        <f>Z3</f>
        <v>1920000</v>
      </c>
      <c r="AA4" s="20">
        <f>AA3</f>
        <v>1980000</v>
      </c>
      <c r="AB4" s="20">
        <f>AB3</f>
        <v>2040000</v>
      </c>
      <c r="AC4" s="20">
        <f>AC3</f>
        <v>2100000</v>
      </c>
      <c r="AD4" s="20">
        <f>AD3</f>
        <v>2160000</v>
      </c>
      <c r="AE4" s="20">
        <f>AE3</f>
        <v>2220000</v>
      </c>
      <c r="AF4" s="20">
        <f>AF3</f>
        <v>2280000</v>
      </c>
      <c r="AG4" s="20">
        <f>AG3</f>
        <v>2340000</v>
      </c>
      <c r="AH4" s="20">
        <f>AH3</f>
        <v>2400000</v>
      </c>
      <c r="AI4" s="20">
        <f>2424000+((AI3-2424000)*1.27)</f>
        <v>2424000</v>
      </c>
      <c r="AJ4" s="20">
        <f>2424000+((AJ3-2424000)*1.27)</f>
        <v>2545920</v>
      </c>
      <c r="AK4" s="20">
        <f>2424000+((AK3-2424000)*1.27)</f>
        <v>2649628.2</v>
      </c>
      <c r="AL4" s="20">
        <f>2424000+((AL3-2424000)*1.27)</f>
        <v>2698320</v>
      </c>
      <c r="AM4" s="20">
        <f>2424000+((AM3-2424000)*1.27)</f>
        <v>2850720</v>
      </c>
      <c r="AN4" s="20">
        <f>2424000+((AN3-2424000)*1.27)</f>
        <v>3003120</v>
      </c>
      <c r="AO4" s="20">
        <f>2424000+((AO3-2424000)*1.27)</f>
        <v>3155520</v>
      </c>
      <c r="AP4" s="20">
        <f>2424000+((AP3-2424000)*1.27)</f>
        <v>3307920</v>
      </c>
      <c r="AQ4" s="20">
        <f>2424000+((AQ3-2424000)*1.27)</f>
        <v>3460320</v>
      </c>
      <c r="AR4" s="20">
        <f>2424000+((AR3-2424000)*1.27)</f>
        <v>3612720</v>
      </c>
      <c r="AS4" s="20">
        <f>2424000+((AS3-2424000)*1.27)</f>
        <v>3765120</v>
      </c>
      <c r="AT4" s="20">
        <f>2424000+((AT3-2424000)*1.27)</f>
        <v>3917520</v>
      </c>
      <c r="AU4" s="20">
        <f>2424000+((AU3-2424000)*1.27)</f>
        <v>3993720</v>
      </c>
      <c r="AV4" s="20">
        <f>2424000+((AV3-2424000)*1.27)</f>
        <v>4069920</v>
      </c>
      <c r="AW4" s="20">
        <f>2424000+((AW3-2424000)*1.27)</f>
        <v>4146120</v>
      </c>
      <c r="AX4" s="20">
        <f>2424000+((AX3-2424000)*1.27)</f>
        <v>4222320</v>
      </c>
      <c r="AY4" s="20">
        <f>2424000+((AY3-2424000)*1.27)</f>
        <v>4298520</v>
      </c>
      <c r="AZ4" s="20">
        <f>2424000+((AZ3-2424000)*1.27)</f>
        <v>4374720</v>
      </c>
      <c r="BA4" s="20">
        <f>2424000+((BA3-2424000)*1.27)</f>
        <v>4450920</v>
      </c>
      <c r="BB4" s="20">
        <f>2424000+((BB3-2424000)*1.27)</f>
        <v>4527120</v>
      </c>
      <c r="BC4" s="20">
        <f>2424000+((BC3-2424000)*1.27)</f>
        <v>4603320</v>
      </c>
      <c r="BD4" s="20">
        <f>2424000+((BD3-2424000)*1.27)</f>
        <v>4679520</v>
      </c>
      <c r="BE4" s="20">
        <f>2424000+((BE3-2424000)*1.27)</f>
        <v>4831920</v>
      </c>
      <c r="BF4" s="20">
        <f>2424000+((BF3-2424000)*1.27)</f>
        <v>4984320</v>
      </c>
      <c r="BG4" s="20">
        <f>2424000+((BG3-2424000)*1.27)</f>
        <v>5136720</v>
      </c>
      <c r="BH4" s="20">
        <f>2424000+((BH3-2424000)*1.27)</f>
        <v>5289120</v>
      </c>
      <c r="BI4" s="20">
        <f>2424000+((BI3-2424000)*1.27)</f>
        <v>5441520</v>
      </c>
      <c r="BJ4" s="20">
        <f>2424000+((BJ3-2424000)*1.27)</f>
        <v>5593920</v>
      </c>
      <c r="BK4" s="20">
        <f>2424000+((BK3-2424000)*1.27)</f>
        <v>5746320</v>
      </c>
      <c r="BL4" s="20">
        <f>2424000+((BL3-2424000)*1.27)</f>
        <v>6203520</v>
      </c>
      <c r="BM4" s="20">
        <f>2424000+((BM3-2424000)*1.27)</f>
        <v>6965520</v>
      </c>
      <c r="BN4" s="20">
        <f>2424000+((BN3-2424000)*1.27)</f>
        <v>7727520</v>
      </c>
      <c r="BO4" s="20"/>
      <c r="BP4"/>
    </row>
    <row r="5" spans="1:68" s="21" customFormat="1" ht="13.5">
      <c r="A5" s="19" t="s">
        <v>3</v>
      </c>
      <c r="B5" s="20">
        <f>B3-B4</f>
        <v>0</v>
      </c>
      <c r="C5" s="20">
        <f>C3-C4</f>
        <v>0</v>
      </c>
      <c r="D5" s="20">
        <f>D3-D4</f>
        <v>0</v>
      </c>
      <c r="E5" s="20">
        <f>E3-E4</f>
        <v>0</v>
      </c>
      <c r="F5" s="20">
        <f>F3-F4</f>
        <v>0</v>
      </c>
      <c r="G5" s="20">
        <f>G3-G4</f>
        <v>0</v>
      </c>
      <c r="H5" s="20">
        <f>H3-H4</f>
        <v>0</v>
      </c>
      <c r="I5" s="20">
        <f>I3-I4</f>
        <v>0</v>
      </c>
      <c r="J5" s="20">
        <f>J3-J4</f>
        <v>0</v>
      </c>
      <c r="K5" s="20">
        <f>K3-K4</f>
        <v>0</v>
      </c>
      <c r="L5" s="20">
        <f>L3-L4</f>
        <v>0</v>
      </c>
      <c r="M5" s="20">
        <f>M3-M4</f>
        <v>0</v>
      </c>
      <c r="N5" s="20">
        <f>N3-N4</f>
        <v>0</v>
      </c>
      <c r="O5" s="20">
        <f>O3-O4</f>
        <v>0</v>
      </c>
      <c r="P5" s="20">
        <f>P3-P4</f>
        <v>0</v>
      </c>
      <c r="Q5" s="20">
        <f>Q3-Q4</f>
        <v>0</v>
      </c>
      <c r="R5" s="20">
        <f>R3-R4</f>
        <v>0</v>
      </c>
      <c r="S5" s="20">
        <f>S3-S4</f>
        <v>0</v>
      </c>
      <c r="T5" s="20">
        <f>T3-T4</f>
        <v>0</v>
      </c>
      <c r="U5" s="20">
        <f>U3-U4</f>
        <v>0</v>
      </c>
      <c r="V5" s="20">
        <f>V3-V4</f>
        <v>0</v>
      </c>
      <c r="W5" s="20">
        <f>W3-W4</f>
        <v>0</v>
      </c>
      <c r="X5" s="20">
        <f>X3-X4</f>
        <v>0</v>
      </c>
      <c r="Y5" s="20">
        <f>Y3-Y4</f>
        <v>0</v>
      </c>
      <c r="Z5" s="20">
        <f>Z3-Z4</f>
        <v>0</v>
      </c>
      <c r="AA5" s="20">
        <f>AA3-AA4</f>
        <v>0</v>
      </c>
      <c r="AB5" s="20">
        <f>AB3-AB4</f>
        <v>0</v>
      </c>
      <c r="AC5" s="20">
        <f>AC3-AC4</f>
        <v>0</v>
      </c>
      <c r="AD5" s="20">
        <f>AD3-AD4</f>
        <v>0</v>
      </c>
      <c r="AE5" s="20">
        <f>AE3-AE4</f>
        <v>0</v>
      </c>
      <c r="AF5" s="20">
        <f>AF3-AF4</f>
        <v>0</v>
      </c>
      <c r="AG5" s="20">
        <f>AG3-AG4</f>
        <v>0</v>
      </c>
      <c r="AH5" s="20">
        <f>AH3-AH4</f>
        <v>0</v>
      </c>
      <c r="AI5" s="20">
        <f>AI3-AI4</f>
        <v>0</v>
      </c>
      <c r="AJ5" s="20">
        <f>AJ4-AJ3</f>
        <v>25920</v>
      </c>
      <c r="AK5" s="20">
        <f>AK4-AK3</f>
        <v>47968.200000000186</v>
      </c>
      <c r="AL5" s="20">
        <f>AL4-AL3</f>
        <v>58320</v>
      </c>
      <c r="AM5" s="20">
        <f>AM4-AM3</f>
        <v>90720</v>
      </c>
      <c r="AN5" s="20">
        <f>AN4-AN3</f>
        <v>123120</v>
      </c>
      <c r="AO5" s="20">
        <f>AO4-AO3</f>
        <v>155520</v>
      </c>
      <c r="AP5" s="20">
        <f>AP4-AP3</f>
        <v>187920</v>
      </c>
      <c r="AQ5" s="20">
        <f>AQ4-AQ3</f>
        <v>220320</v>
      </c>
      <c r="AR5" s="20">
        <f>AR4-AR3</f>
        <v>252720</v>
      </c>
      <c r="AS5" s="20">
        <f>AS4-AS3</f>
        <v>285120</v>
      </c>
      <c r="AT5" s="20">
        <f>AT4-AT3</f>
        <v>317520</v>
      </c>
      <c r="AU5" s="20">
        <f>AU4-AU3</f>
        <v>333720</v>
      </c>
      <c r="AV5" s="20">
        <f>AV4-AV3</f>
        <v>349920</v>
      </c>
      <c r="AW5" s="20">
        <f>AW4-AW3</f>
        <v>366120</v>
      </c>
      <c r="AX5" s="20">
        <f>AX4-AX3</f>
        <v>382320</v>
      </c>
      <c r="AY5" s="20">
        <f>AY4-AY3</f>
        <v>398520</v>
      </c>
      <c r="AZ5" s="20">
        <f>AZ4-AZ3</f>
        <v>414720</v>
      </c>
      <c r="BA5" s="20">
        <f>BA4-BA3</f>
        <v>430920</v>
      </c>
      <c r="BB5" s="20">
        <f>BB4-BB3</f>
        <v>447120</v>
      </c>
      <c r="BC5" s="20">
        <f>BC4-BC3</f>
        <v>463320</v>
      </c>
      <c r="BD5" s="20">
        <f>BD4-BD3</f>
        <v>479520</v>
      </c>
      <c r="BE5" s="20">
        <f>BE4-BE3</f>
        <v>511920</v>
      </c>
      <c r="BF5" s="20">
        <f>BF4-BF3</f>
        <v>544320</v>
      </c>
      <c r="BG5" s="20">
        <f>BG4-BG3</f>
        <v>576720</v>
      </c>
      <c r="BH5" s="20">
        <f>BH4-BH3</f>
        <v>609120</v>
      </c>
      <c r="BI5" s="20">
        <f>BI4-BI3</f>
        <v>641520</v>
      </c>
      <c r="BJ5" s="20">
        <f>BJ4-BJ3</f>
        <v>673920</v>
      </c>
      <c r="BK5" s="20">
        <f>BK4-BK3</f>
        <v>706320</v>
      </c>
      <c r="BL5" s="20">
        <f>BL4-BL3</f>
        <v>803520</v>
      </c>
      <c r="BM5" s="20">
        <f>BM4-BM3</f>
        <v>965520</v>
      </c>
      <c r="BN5" s="20">
        <f>BN4-BN3</f>
        <v>1127520</v>
      </c>
      <c r="BO5" s="20"/>
      <c r="BP5"/>
    </row>
    <row r="6" spans="1:68" s="22" customFormat="1" ht="13.5">
      <c r="A6" s="22" t="s">
        <v>4</v>
      </c>
      <c r="B6" s="23">
        <f>B4*0.16</f>
        <v>74880</v>
      </c>
      <c r="C6" s="23">
        <f>C4*0.16</f>
        <v>114432</v>
      </c>
      <c r="D6" s="23">
        <f>D4*0.16</f>
        <v>141120</v>
      </c>
      <c r="E6" s="23">
        <f>E4*0.16</f>
        <v>144000</v>
      </c>
      <c r="F6" s="24">
        <f>F4*0.16</f>
        <v>149760</v>
      </c>
      <c r="G6" s="23">
        <f>G4*0.16</f>
        <v>153600</v>
      </c>
      <c r="H6" s="23">
        <f>H4*0.16</f>
        <v>163200</v>
      </c>
      <c r="I6" s="23">
        <f>I4*0.16</f>
        <v>172800</v>
      </c>
      <c r="J6" s="23">
        <f>J4*0.16</f>
        <v>178560</v>
      </c>
      <c r="K6" s="23">
        <f>K4*0.16</f>
        <v>182400</v>
      </c>
      <c r="L6" s="23">
        <f>L4*0.16</f>
        <v>192000</v>
      </c>
      <c r="M6" s="23">
        <f>M4*0.16</f>
        <v>201600</v>
      </c>
      <c r="N6" s="23">
        <f>N4*0.16</f>
        <v>211200</v>
      </c>
      <c r="O6" s="23">
        <f>O4*0.16</f>
        <v>220800</v>
      </c>
      <c r="P6" s="23">
        <f>P4*0.16</f>
        <v>230400</v>
      </c>
      <c r="Q6" s="23">
        <f>Q4*0.16</f>
        <v>240000</v>
      </c>
      <c r="R6" s="23">
        <f>R4*0.16</f>
        <v>249600</v>
      </c>
      <c r="S6" s="23">
        <f>S4*0.16</f>
        <v>259200</v>
      </c>
      <c r="T6" s="23">
        <f>T4*0.16</f>
        <v>268800</v>
      </c>
      <c r="U6" s="23">
        <f>U4*0.16</f>
        <v>278400</v>
      </c>
      <c r="V6" s="23">
        <f>V4*0.16</f>
        <v>282240</v>
      </c>
      <c r="W6" s="23">
        <f>W4*0.16</f>
        <v>288000</v>
      </c>
      <c r="X6" s="23">
        <f>X4*0.16</f>
        <v>297600</v>
      </c>
      <c r="Y6" s="24">
        <f>Y4*0.16</f>
        <v>299520</v>
      </c>
      <c r="Z6" s="23">
        <f>Z4*0.16</f>
        <v>307200</v>
      </c>
      <c r="AA6" s="23">
        <f>AA4*0.16</f>
        <v>316800</v>
      </c>
      <c r="AB6" s="23">
        <f>AB4*0.16</f>
        <v>326400</v>
      </c>
      <c r="AC6" s="23">
        <f>AC4*0.16</f>
        <v>336000</v>
      </c>
      <c r="AD6" s="25">
        <f>AD4*0.16</f>
        <v>345600</v>
      </c>
      <c r="AE6" s="20">
        <f>AE4*0.16</f>
        <v>355200</v>
      </c>
      <c r="AF6" s="23">
        <f>AF4*0.16</f>
        <v>364800</v>
      </c>
      <c r="AG6" s="23">
        <f>AG4*0.16</f>
        <v>374400</v>
      </c>
      <c r="AH6" s="23">
        <f>AH4*0.16</f>
        <v>384000</v>
      </c>
      <c r="AI6" s="23">
        <f>AI4*0.16</f>
        <v>387840</v>
      </c>
      <c r="AJ6" s="23">
        <f>AJ4*0.16</f>
        <v>407347.2</v>
      </c>
      <c r="AK6" s="23">
        <f>AK4*0.16</f>
        <v>423940.51200000005</v>
      </c>
      <c r="AL6" s="23">
        <f>AL4*0.16</f>
        <v>431731.2</v>
      </c>
      <c r="AM6" s="23">
        <f>AM4*0.16</f>
        <v>456115.2</v>
      </c>
      <c r="AN6" s="23">
        <f>AN4*0.16</f>
        <v>480499.2</v>
      </c>
      <c r="AO6" s="25">
        <f>AO4*0.16</f>
        <v>504883.2</v>
      </c>
      <c r="AP6" s="23">
        <f>AP4*0.16</f>
        <v>529267.2</v>
      </c>
      <c r="AQ6" s="23">
        <f>AQ4*0.16</f>
        <v>553651.2</v>
      </c>
      <c r="AR6" s="23">
        <f>AR4*0.16</f>
        <v>578035.2000000001</v>
      </c>
      <c r="AS6" s="23">
        <f>AS4*0.16</f>
        <v>602419.2000000001</v>
      </c>
      <c r="AT6" s="23">
        <f>AT4*0.16</f>
        <v>626803.2000000001</v>
      </c>
      <c r="AU6" s="23">
        <f>AU4*0.16</f>
        <v>638995.2000000001</v>
      </c>
      <c r="AV6" s="23">
        <f>AV4*0.16</f>
        <v>651187.2000000001</v>
      </c>
      <c r="AW6" s="23">
        <f>AW4*0.16</f>
        <v>663379.2000000001</v>
      </c>
      <c r="AX6" s="23">
        <f>AX4*0.16</f>
        <v>675571.2000000001</v>
      </c>
      <c r="AY6" s="23">
        <f>AY4*0.16</f>
        <v>687763.2000000001</v>
      </c>
      <c r="AZ6" s="23">
        <f>AZ4*0.16</f>
        <v>699955.2000000001</v>
      </c>
      <c r="BA6" s="23">
        <f>BA4*0.16</f>
        <v>712147.2000000001</v>
      </c>
      <c r="BB6" s="23">
        <f>BB4*0.16</f>
        <v>724339.2000000001</v>
      </c>
      <c r="BC6" s="23">
        <f>BC4*0.16</f>
        <v>736531.2000000001</v>
      </c>
      <c r="BD6" s="23">
        <f>BD4*0.16</f>
        <v>748723.2000000001</v>
      </c>
      <c r="BE6" s="23">
        <f>BE4*0.16</f>
        <v>773107.2000000001</v>
      </c>
      <c r="BF6" s="23">
        <f>BF4*0.16</f>
        <v>797491.2000000001</v>
      </c>
      <c r="BG6" s="23">
        <f>BG4*0.16</f>
        <v>821875.2000000001</v>
      </c>
      <c r="BH6" s="23">
        <f>BH4*0.16</f>
        <v>846259.2000000001</v>
      </c>
      <c r="BI6" s="23">
        <f>BI4*0.16</f>
        <v>870643.2000000001</v>
      </c>
      <c r="BJ6" s="23">
        <f>BJ4*0.16</f>
        <v>895027.2000000001</v>
      </c>
      <c r="BK6" s="23">
        <f>BK4*0.16</f>
        <v>919411.2000000001</v>
      </c>
      <c r="BL6" s="23">
        <f>BL4*0.16</f>
        <v>992563.2000000001</v>
      </c>
      <c r="BM6" s="23">
        <f>BM4*0.16</f>
        <v>1114483.2</v>
      </c>
      <c r="BN6" s="23">
        <f>BN4*0.16</f>
        <v>1236403.2</v>
      </c>
      <c r="BO6" s="23"/>
      <c r="BP6"/>
    </row>
    <row r="7" spans="1:68" s="26" customFormat="1" ht="13.5">
      <c r="A7" s="26" t="s">
        <v>5</v>
      </c>
      <c r="B7" s="24">
        <f>B6/12</f>
        <v>6240</v>
      </c>
      <c r="C7" s="24">
        <f>C6/12</f>
        <v>9536</v>
      </c>
      <c r="D7" s="24">
        <f>D6/12</f>
        <v>11760</v>
      </c>
      <c r="E7" s="24">
        <f>E6/12</f>
        <v>12000</v>
      </c>
      <c r="F7" s="24">
        <f>F6/12</f>
        <v>12480</v>
      </c>
      <c r="G7" s="24">
        <f>G6/12</f>
        <v>12800</v>
      </c>
      <c r="H7" s="24">
        <f>H6/12</f>
        <v>13600</v>
      </c>
      <c r="I7" s="24">
        <f>I6/12</f>
        <v>14400</v>
      </c>
      <c r="J7" s="24">
        <f>J6/12</f>
        <v>14880</v>
      </c>
      <c r="K7" s="24">
        <f>K6/12</f>
        <v>15200</v>
      </c>
      <c r="L7" s="24">
        <f>L6/12</f>
        <v>16000</v>
      </c>
      <c r="M7" s="24">
        <f>M6/12</f>
        <v>16800</v>
      </c>
      <c r="N7" s="24">
        <f>N6/12</f>
        <v>17600</v>
      </c>
      <c r="O7" s="24">
        <f>O6/12</f>
        <v>18400</v>
      </c>
      <c r="P7" s="24">
        <f>P6/12</f>
        <v>19200</v>
      </c>
      <c r="Q7" s="24">
        <f>Q6/12</f>
        <v>20000</v>
      </c>
      <c r="R7" s="24">
        <f>R6/12</f>
        <v>20800</v>
      </c>
      <c r="S7" s="24">
        <f>S6/12</f>
        <v>21600</v>
      </c>
      <c r="T7" s="24">
        <f>T6/12</f>
        <v>22400</v>
      </c>
      <c r="U7" s="24">
        <f>U6/12</f>
        <v>23200</v>
      </c>
      <c r="V7" s="24">
        <f>V6/12</f>
        <v>23520</v>
      </c>
      <c r="W7" s="24">
        <f>W6/12</f>
        <v>24000</v>
      </c>
      <c r="X7" s="24">
        <f>X6/12</f>
        <v>24800</v>
      </c>
      <c r="Y7" s="24">
        <f>Y6/12</f>
        <v>24960</v>
      </c>
      <c r="Z7" s="24">
        <f>Z6/12</f>
        <v>25600</v>
      </c>
      <c r="AA7" s="24">
        <f>AA6/12</f>
        <v>26400</v>
      </c>
      <c r="AB7" s="24">
        <f>AB6/12</f>
        <v>27200</v>
      </c>
      <c r="AC7" s="24">
        <f>AC6/12</f>
        <v>28000</v>
      </c>
      <c r="AD7" s="27">
        <f>AD6/12</f>
        <v>28800</v>
      </c>
      <c r="AE7" s="28">
        <f>AE6/12</f>
        <v>29600</v>
      </c>
      <c r="AF7" s="24">
        <f>AF6/12</f>
        <v>30400</v>
      </c>
      <c r="AG7" s="24">
        <f>AG6/12</f>
        <v>31200</v>
      </c>
      <c r="AH7" s="24">
        <f>AH6/12</f>
        <v>32000</v>
      </c>
      <c r="AI7" s="24">
        <f>AI6/12</f>
        <v>32320</v>
      </c>
      <c r="AJ7" s="24">
        <f>AJ6/12</f>
        <v>33945.6</v>
      </c>
      <c r="AK7" s="24">
        <f>AK6/12</f>
        <v>35328.376000000004</v>
      </c>
      <c r="AL7" s="24">
        <f>AL6/12</f>
        <v>35977.6</v>
      </c>
      <c r="AM7" s="24">
        <f>AM6/12</f>
        <v>38009.6</v>
      </c>
      <c r="AN7" s="24">
        <f>AN6/12</f>
        <v>40041.6</v>
      </c>
      <c r="AO7" s="27">
        <f>AO6/12</f>
        <v>42073.6</v>
      </c>
      <c r="AP7" s="24">
        <f>AP6/12</f>
        <v>44105.6</v>
      </c>
      <c r="AQ7" s="24">
        <f>AQ6/12</f>
        <v>46137.6</v>
      </c>
      <c r="AR7" s="24">
        <f>AR6/12</f>
        <v>48169.600000000006</v>
      </c>
      <c r="AS7" s="24">
        <f>AS6/12</f>
        <v>50201.600000000006</v>
      </c>
      <c r="AT7" s="24">
        <f>AT6/12</f>
        <v>52233.600000000006</v>
      </c>
      <c r="AU7" s="24">
        <f>AU6/12</f>
        <v>53249.600000000006</v>
      </c>
      <c r="AV7" s="24">
        <f>AV6/12</f>
        <v>54265.600000000006</v>
      </c>
      <c r="AW7" s="24">
        <f>AW6/12</f>
        <v>55281.600000000006</v>
      </c>
      <c r="AX7" s="24">
        <f>AX6/12</f>
        <v>56297.600000000006</v>
      </c>
      <c r="AY7" s="24">
        <f>AY6/12</f>
        <v>57313.600000000006</v>
      </c>
      <c r="AZ7" s="24">
        <f>AZ6/12</f>
        <v>58329.600000000006</v>
      </c>
      <c r="BA7" s="24">
        <f>BA6/12</f>
        <v>59345.600000000006</v>
      </c>
      <c r="BB7" s="24">
        <f>BB6/12</f>
        <v>60361.600000000006</v>
      </c>
      <c r="BC7" s="24">
        <f>BC6/12</f>
        <v>61377.600000000006</v>
      </c>
      <c r="BD7" s="24">
        <f>BD6/12</f>
        <v>62393.600000000006</v>
      </c>
      <c r="BE7" s="24">
        <f>BE6/12</f>
        <v>64425.600000000006</v>
      </c>
      <c r="BF7" s="24">
        <f>BF6/12</f>
        <v>66457.6</v>
      </c>
      <c r="BG7" s="24">
        <f>BG6/12</f>
        <v>68489.6</v>
      </c>
      <c r="BH7" s="24">
        <f>BH6/12</f>
        <v>70521.6</v>
      </c>
      <c r="BI7" s="24">
        <f>BI6/12</f>
        <v>72553.6</v>
      </c>
      <c r="BJ7" s="24">
        <f>BJ6/12</f>
        <v>74585.6</v>
      </c>
      <c r="BK7" s="24">
        <f>BK6/12</f>
        <v>76617.6</v>
      </c>
      <c r="BL7" s="24">
        <f>BL6/12</f>
        <v>82713.6</v>
      </c>
      <c r="BM7" s="24">
        <f>BM6/12</f>
        <v>92873.59999999999</v>
      </c>
      <c r="BN7" s="24">
        <f>BN6/12</f>
        <v>103033.59999999999</v>
      </c>
      <c r="BO7" s="24"/>
      <c r="BP7"/>
    </row>
    <row r="8" spans="1:68" s="22" customFormat="1" ht="13.5">
      <c r="A8" s="29" t="s">
        <v>6</v>
      </c>
      <c r="B8" s="23"/>
      <c r="C8" s="20"/>
      <c r="D8" s="20"/>
      <c r="E8" s="20"/>
      <c r="F8" s="2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8"/>
      <c r="Z8" s="20"/>
      <c r="AA8" s="20"/>
      <c r="AB8" s="20"/>
      <c r="AC8" s="20"/>
      <c r="AD8" s="3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30"/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3"/>
      <c r="BP8"/>
    </row>
    <row r="9" spans="1:67" ht="13.5">
      <c r="A9" s="7" t="s">
        <v>7</v>
      </c>
      <c r="B9" s="8">
        <f>B7-B8</f>
        <v>6240</v>
      </c>
      <c r="C9" s="9">
        <f>C7-C8</f>
        <v>9536</v>
      </c>
      <c r="D9" s="9">
        <f>D7-D8</f>
        <v>11760</v>
      </c>
      <c r="E9" s="9">
        <f>E7-E8</f>
        <v>12000</v>
      </c>
      <c r="F9" s="10">
        <f>F7-F8</f>
        <v>12480</v>
      </c>
      <c r="G9" s="8">
        <f>G7-G8</f>
        <v>12800</v>
      </c>
      <c r="H9" s="9">
        <f>H7-H8</f>
        <v>13600</v>
      </c>
      <c r="I9" s="8">
        <f>I7-I8</f>
        <v>14400</v>
      </c>
      <c r="J9" s="8">
        <f>J7-J8</f>
        <v>14880</v>
      </c>
      <c r="K9" s="8">
        <f>K7-K8</f>
        <v>15200</v>
      </c>
      <c r="L9" s="8">
        <f>L7-L8</f>
        <v>16000</v>
      </c>
      <c r="M9" s="8">
        <f>M7-M8</f>
        <v>16800</v>
      </c>
      <c r="N9" s="8">
        <f>N7-N8</f>
        <v>17600</v>
      </c>
      <c r="O9" s="8">
        <f>O7-O8</f>
        <v>18400</v>
      </c>
      <c r="P9" s="8">
        <f>P7-P8</f>
        <v>19200</v>
      </c>
      <c r="Q9" s="8">
        <f>Q7-Q8</f>
        <v>20000</v>
      </c>
      <c r="R9" s="8">
        <f>R7-R8</f>
        <v>20800</v>
      </c>
      <c r="S9" s="8">
        <f>S7-S8</f>
        <v>21600</v>
      </c>
      <c r="T9" s="8">
        <f>T7-T8</f>
        <v>22400</v>
      </c>
      <c r="U9" s="9">
        <f>U7-U8</f>
        <v>23200</v>
      </c>
      <c r="V9" s="8">
        <f>V7-V8</f>
        <v>23520</v>
      </c>
      <c r="W9" s="8">
        <f>W7-W8</f>
        <v>24000</v>
      </c>
      <c r="X9" s="9">
        <f>X7-X8</f>
        <v>24800</v>
      </c>
      <c r="Y9" s="10">
        <f>Y7-Y8</f>
        <v>24960</v>
      </c>
      <c r="Z9" s="8">
        <f>Z7-Z8</f>
        <v>25600</v>
      </c>
      <c r="AA9" s="8">
        <f>AA7-AA8</f>
        <v>26400</v>
      </c>
      <c r="AB9" s="8">
        <f>AB7-AB8</f>
        <v>27200</v>
      </c>
      <c r="AC9" s="8">
        <f>AC7-AC8</f>
        <v>28000</v>
      </c>
      <c r="AD9" s="11">
        <f>AD7-AD8</f>
        <v>28800</v>
      </c>
      <c r="AE9" s="9">
        <f>AE7-AE8</f>
        <v>29600</v>
      </c>
      <c r="AF9" s="8">
        <f>AF7-AF8</f>
        <v>30400</v>
      </c>
      <c r="AG9" s="8">
        <f>AG7-AG8</f>
        <v>31200</v>
      </c>
      <c r="AH9" s="9">
        <f>AH7-AH8</f>
        <v>32000</v>
      </c>
      <c r="AI9" s="9">
        <f>AI7-AI8</f>
        <v>32320</v>
      </c>
      <c r="AJ9" s="8">
        <f>AJ7-AJ8</f>
        <v>33945.6</v>
      </c>
      <c r="AK9" s="8">
        <f>AK7-AK8</f>
        <v>35328.376000000004</v>
      </c>
      <c r="AL9" s="8">
        <f>AL7-AL8</f>
        <v>35977.6</v>
      </c>
      <c r="AM9" s="8">
        <f>AM7-AM8</f>
        <v>38009.6</v>
      </c>
      <c r="AN9" s="8">
        <f>AN7-AN8</f>
        <v>40041.6</v>
      </c>
      <c r="AO9" s="11">
        <f>AO7-AO8</f>
        <v>42073.6</v>
      </c>
      <c r="AP9" s="8">
        <f>AP7-AP8</f>
        <v>44105.6</v>
      </c>
      <c r="AQ9" s="8">
        <f>AQ7-AQ8</f>
        <v>46137.6</v>
      </c>
      <c r="AR9" s="8">
        <f>AR7-AR8</f>
        <v>48169.600000000006</v>
      </c>
      <c r="AS9" s="8">
        <f>AS7-AS8</f>
        <v>50201.600000000006</v>
      </c>
      <c r="AT9" s="8">
        <f>AT7-AT8</f>
        <v>52233.600000000006</v>
      </c>
      <c r="AU9" s="8">
        <f>AU7-AU8</f>
        <v>53249.600000000006</v>
      </c>
      <c r="AV9" s="8">
        <f>AV7-AV8</f>
        <v>54265.600000000006</v>
      </c>
      <c r="AW9" s="8">
        <f>AW7-AW8</f>
        <v>55281.600000000006</v>
      </c>
      <c r="AX9" s="8">
        <f>AX7-AX8</f>
        <v>56297.600000000006</v>
      </c>
      <c r="AY9" s="12">
        <f>AY7-AY8</f>
        <v>57313.600000000006</v>
      </c>
      <c r="AZ9" s="8">
        <f>AZ7-AZ8</f>
        <v>58329.600000000006</v>
      </c>
      <c r="BA9" s="8">
        <f>BA7-BA8</f>
        <v>59345.600000000006</v>
      </c>
      <c r="BB9" s="8">
        <f>BB7-BB8</f>
        <v>60361.600000000006</v>
      </c>
      <c r="BC9" s="8">
        <f>BC7-BC8</f>
        <v>61377.600000000006</v>
      </c>
      <c r="BD9" s="8">
        <f>BD7-BD8</f>
        <v>62393.600000000006</v>
      </c>
      <c r="BE9" s="8">
        <f>BE7-BE8</f>
        <v>64425.600000000006</v>
      </c>
      <c r="BF9" s="8">
        <f>BF7-BF8</f>
        <v>66457.6</v>
      </c>
      <c r="BG9" s="8">
        <f>BG7-BG8</f>
        <v>68489.6</v>
      </c>
      <c r="BH9" s="8">
        <f>BH7-BH8</f>
        <v>70521.6</v>
      </c>
      <c r="BI9" s="8">
        <f>BI7-BI8</f>
        <v>72553.6</v>
      </c>
      <c r="BJ9" s="12">
        <f>BJ7-BJ8</f>
        <v>74585.6</v>
      </c>
      <c r="BK9" s="8">
        <f>BK7-BK8</f>
        <v>76617.6</v>
      </c>
      <c r="BL9" s="8">
        <f>BL7-BL8</f>
        <v>82713.6</v>
      </c>
      <c r="BM9" s="8">
        <f>BM7-BM8</f>
        <v>92873.59999999999</v>
      </c>
      <c r="BN9" s="8">
        <f>BN7-BN8</f>
        <v>103033.59999999999</v>
      </c>
      <c r="BO9" s="13"/>
    </row>
    <row r="10" spans="1:68" s="22" customFormat="1" ht="13.5">
      <c r="A10" s="22" t="s">
        <v>8</v>
      </c>
      <c r="B10" s="23">
        <f>B2*0.04</f>
        <v>1560</v>
      </c>
      <c r="C10" s="20">
        <f>C2*0.04</f>
        <v>2384</v>
      </c>
      <c r="D10" s="20">
        <f>D2*0.04</f>
        <v>2940</v>
      </c>
      <c r="E10" s="20">
        <f>E2*0.04</f>
        <v>3000</v>
      </c>
      <c r="F10" s="24">
        <f>F2*0.04</f>
        <v>3120</v>
      </c>
      <c r="G10" s="23">
        <f>G2*0.04</f>
        <v>3200</v>
      </c>
      <c r="H10" s="20">
        <f>H2*0.04</f>
        <v>3400</v>
      </c>
      <c r="I10" s="23">
        <f>I2*0.04</f>
        <v>3600</v>
      </c>
      <c r="J10" s="23">
        <f>J2*0.04</f>
        <v>3720</v>
      </c>
      <c r="K10" s="23">
        <f>K2*0.04</f>
        <v>3800</v>
      </c>
      <c r="L10" s="23">
        <f>L2*0.04</f>
        <v>4000</v>
      </c>
      <c r="M10" s="23">
        <f>M2*0.04</f>
        <v>4200</v>
      </c>
      <c r="N10" s="23">
        <f>N2*0.04</f>
        <v>4400</v>
      </c>
      <c r="O10" s="23">
        <f>O2*0.04</f>
        <v>4600</v>
      </c>
      <c r="P10" s="23">
        <f>P2*0.04</f>
        <v>4800</v>
      </c>
      <c r="Q10" s="23">
        <f>Q2*0.04</f>
        <v>5000</v>
      </c>
      <c r="R10" s="23">
        <f>R2*0.04</f>
        <v>5200</v>
      </c>
      <c r="S10" s="23">
        <f>S2*0.04</f>
        <v>5400</v>
      </c>
      <c r="T10" s="23">
        <f>T2*0.04</f>
        <v>5600</v>
      </c>
      <c r="U10" s="20">
        <f>U2*0.04</f>
        <v>5800</v>
      </c>
      <c r="V10" s="23">
        <f>V2*0.04</f>
        <v>5880</v>
      </c>
      <c r="W10" s="23">
        <f>W2*0.04</f>
        <v>6000</v>
      </c>
      <c r="X10" s="20">
        <f>X2*0.04</f>
        <v>6200</v>
      </c>
      <c r="Y10" s="24">
        <f>Y2*0.04</f>
        <v>6240</v>
      </c>
      <c r="Z10" s="23">
        <f>Z2*0.04</f>
        <v>6400</v>
      </c>
      <c r="AA10" s="23">
        <f>AA2*0.04</f>
        <v>6600</v>
      </c>
      <c r="AB10" s="23">
        <f>AB2*0.04</f>
        <v>6800</v>
      </c>
      <c r="AC10" s="23">
        <f>AC2*0.04</f>
        <v>7000</v>
      </c>
      <c r="AD10" s="25">
        <f>AD2*0.04</f>
        <v>7200</v>
      </c>
      <c r="AE10" s="20">
        <f>AE2*0.04</f>
        <v>7400</v>
      </c>
      <c r="AF10" s="23">
        <f>AF2*0.04</f>
        <v>7600</v>
      </c>
      <c r="AG10" s="23">
        <f>AG2*0.04</f>
        <v>7800</v>
      </c>
      <c r="AH10" s="20">
        <f>AH2*0.04</f>
        <v>8000</v>
      </c>
      <c r="AI10" s="20">
        <f>AI2*0.04</f>
        <v>8080</v>
      </c>
      <c r="AJ10" s="23">
        <f>AJ2*0.04</f>
        <v>8400</v>
      </c>
      <c r="AK10" s="23">
        <f>AK2*0.04</f>
        <v>8672.2</v>
      </c>
      <c r="AL10" s="23">
        <f>AL2*0.04</f>
        <v>8800</v>
      </c>
      <c r="AM10" s="23">
        <f>AM2*0.04</f>
        <v>9200</v>
      </c>
      <c r="AN10" s="23">
        <f>AN2*0.04</f>
        <v>9600</v>
      </c>
      <c r="AO10" s="25">
        <f>AO2*0.04</f>
        <v>10000</v>
      </c>
      <c r="AP10" s="23">
        <f>AP2*0.04</f>
        <v>10400</v>
      </c>
      <c r="AQ10" s="23">
        <f>AQ2*0.04</f>
        <v>10800</v>
      </c>
      <c r="AR10" s="23">
        <f>AR2*0.04</f>
        <v>11200</v>
      </c>
      <c r="AS10" s="23">
        <f>AS2*0.04</f>
        <v>11600</v>
      </c>
      <c r="AT10" s="23">
        <f>AT2*0.04</f>
        <v>12000</v>
      </c>
      <c r="AU10" s="23">
        <f>AU2*0.04</f>
        <v>12200</v>
      </c>
      <c r="AV10" s="23">
        <f>AV2*0.04</f>
        <v>12400</v>
      </c>
      <c r="AW10" s="23">
        <f>AW2*0.04</f>
        <v>12600</v>
      </c>
      <c r="AX10" s="23">
        <f>AX2*0.04</f>
        <v>12800</v>
      </c>
      <c r="AY10" s="31">
        <f>AY2*0.04</f>
        <v>13000</v>
      </c>
      <c r="AZ10" s="23">
        <f>AZ2*0.04</f>
        <v>13200</v>
      </c>
      <c r="BA10" s="23">
        <f>BA2*0.04</f>
        <v>13400</v>
      </c>
      <c r="BB10" s="23">
        <f>BB2*0.04</f>
        <v>13600</v>
      </c>
      <c r="BC10" s="23">
        <f>BC2*0.04</f>
        <v>13800</v>
      </c>
      <c r="BD10" s="23">
        <f>BD2*0.04</f>
        <v>14000</v>
      </c>
      <c r="BE10" s="23">
        <f>BE2*0.04</f>
        <v>14400</v>
      </c>
      <c r="BF10" s="23">
        <f>BF2*0.04</f>
        <v>14800</v>
      </c>
      <c r="BG10" s="23">
        <f>BG2*0.04</f>
        <v>15200</v>
      </c>
      <c r="BH10" s="23">
        <f>BH2*0.04</f>
        <v>15600</v>
      </c>
      <c r="BI10" s="23">
        <f>BI2*0.04</f>
        <v>16000</v>
      </c>
      <c r="BJ10" s="31">
        <f>BJ2*0.04</f>
        <v>16400</v>
      </c>
      <c r="BK10" s="23">
        <f>BK2*0.04</f>
        <v>16800</v>
      </c>
      <c r="BL10" s="23">
        <f>BL2*0.04</f>
        <v>18000</v>
      </c>
      <c r="BM10" s="23">
        <f>BM2*0.04</f>
        <v>20000</v>
      </c>
      <c r="BN10" s="23">
        <f>BN2*0.04</f>
        <v>22000</v>
      </c>
      <c r="BO10" s="23"/>
      <c r="BP10"/>
    </row>
    <row r="11" spans="1:68" s="22" customFormat="1" ht="13.5">
      <c r="A11" s="22" t="s">
        <v>9</v>
      </c>
      <c r="B11" s="23">
        <f>B2*0.03</f>
        <v>1170</v>
      </c>
      <c r="C11" s="23">
        <f>C2*0.03</f>
        <v>1788</v>
      </c>
      <c r="D11" s="23">
        <f>D2*0.03</f>
        <v>2205</v>
      </c>
      <c r="E11" s="23">
        <f>E2*0.03</f>
        <v>2250</v>
      </c>
      <c r="F11" s="23">
        <f>F2*0.03</f>
        <v>2340</v>
      </c>
      <c r="G11" s="23">
        <f>G2*0.03</f>
        <v>2400</v>
      </c>
      <c r="H11" s="23">
        <f>H2*0.03</f>
        <v>2550</v>
      </c>
      <c r="I11" s="23">
        <f>I2*0.03</f>
        <v>2700</v>
      </c>
      <c r="J11" s="23">
        <f>J2*0.03</f>
        <v>2790</v>
      </c>
      <c r="K11" s="23">
        <f>K2*0.03</f>
        <v>2850</v>
      </c>
      <c r="L11" s="23">
        <f>L2*0.03</f>
        <v>3000</v>
      </c>
      <c r="M11" s="23">
        <f>M2*0.03</f>
        <v>3150</v>
      </c>
      <c r="N11" s="23">
        <f>N2*0.03</f>
        <v>3300</v>
      </c>
      <c r="O11" s="23">
        <f>O2*0.03</f>
        <v>3450</v>
      </c>
      <c r="P11" s="23">
        <f>P2*0.03</f>
        <v>3600</v>
      </c>
      <c r="Q11" s="23">
        <f>Q2*0.03</f>
        <v>3750</v>
      </c>
      <c r="R11" s="23">
        <f>R2*0.03</f>
        <v>3900</v>
      </c>
      <c r="S11" s="23">
        <f>S2*0.03</f>
        <v>4050</v>
      </c>
      <c r="T11" s="23">
        <f>T2*0.03</f>
        <v>4200</v>
      </c>
      <c r="U11" s="23">
        <f>U2*0.03</f>
        <v>4350</v>
      </c>
      <c r="V11" s="23">
        <f>V2*0.03</f>
        <v>4410</v>
      </c>
      <c r="W11" s="23">
        <f>W2*0.03</f>
        <v>4500</v>
      </c>
      <c r="X11" s="23">
        <f>X2*0.03</f>
        <v>4650</v>
      </c>
      <c r="Y11" s="23">
        <f>Y2*0.03</f>
        <v>4680</v>
      </c>
      <c r="Z11" s="23">
        <f>Z2*0.03</f>
        <v>4800</v>
      </c>
      <c r="AA11" s="23">
        <f>AA2*0.03</f>
        <v>4950</v>
      </c>
      <c r="AB11" s="23">
        <f>AB2*0.03</f>
        <v>5100</v>
      </c>
      <c r="AC11" s="23">
        <f>AC2*0.03</f>
        <v>5250</v>
      </c>
      <c r="AD11" s="23">
        <f>AD2*0.03</f>
        <v>5400</v>
      </c>
      <c r="AE11" s="23">
        <f>AE2*0.03</f>
        <v>5550</v>
      </c>
      <c r="AF11" s="23">
        <f>AF2*0.03</f>
        <v>5700</v>
      </c>
      <c r="AG11" s="23">
        <f>AG2*0.03</f>
        <v>5850</v>
      </c>
      <c r="AH11" s="23">
        <f>AH2*0.03</f>
        <v>6000</v>
      </c>
      <c r="AI11" s="23">
        <f>AI2*0.03</f>
        <v>6060</v>
      </c>
      <c r="AJ11" s="23">
        <f>AJ2*0.03</f>
        <v>6300</v>
      </c>
      <c r="AK11" s="23">
        <f>AK2*0.03</f>
        <v>6504.15</v>
      </c>
      <c r="AL11" s="23">
        <f>AL2*0.03</f>
        <v>6600</v>
      </c>
      <c r="AM11" s="23">
        <f>AM2*0.03</f>
        <v>6900</v>
      </c>
      <c r="AN11" s="23">
        <f>AN2*0.03</f>
        <v>7200</v>
      </c>
      <c r="AO11" s="23">
        <f>AO2*0.03</f>
        <v>7500</v>
      </c>
      <c r="AP11" s="23">
        <f>AP2*0.03</f>
        <v>7800</v>
      </c>
      <c r="AQ11" s="23">
        <f>AQ2*0.03</f>
        <v>8100</v>
      </c>
      <c r="AR11" s="23">
        <f>AR2*0.03</f>
        <v>8400</v>
      </c>
      <c r="AS11" s="23">
        <f>AS2*0.03</f>
        <v>8700</v>
      </c>
      <c r="AT11" s="23">
        <f>AT2*0.03</f>
        <v>9000</v>
      </c>
      <c r="AU11" s="23">
        <f>AU2*0.03</f>
        <v>9150</v>
      </c>
      <c r="AV11" s="23">
        <f>AV2*0.03</f>
        <v>9300</v>
      </c>
      <c r="AW11" s="23">
        <f>AW2*0.03</f>
        <v>9450</v>
      </c>
      <c r="AX11" s="23">
        <f>AX2*0.03</f>
        <v>9600</v>
      </c>
      <c r="AY11" s="23">
        <f>AY2*0.03</f>
        <v>9750</v>
      </c>
      <c r="AZ11" s="23">
        <f>AZ2*0.03</f>
        <v>9900</v>
      </c>
      <c r="BA11" s="23">
        <f>BA2*0.03</f>
        <v>10050</v>
      </c>
      <c r="BB11" s="23">
        <f>BB2*0.03</f>
        <v>10200</v>
      </c>
      <c r="BC11" s="23">
        <f>BC2*0.03</f>
        <v>10350</v>
      </c>
      <c r="BD11" s="23">
        <f>BD2*0.03</f>
        <v>10500</v>
      </c>
      <c r="BE11" s="23">
        <f>BE2*0.03</f>
        <v>10800</v>
      </c>
      <c r="BF11" s="23">
        <f>BF2*0.03</f>
        <v>11100</v>
      </c>
      <c r="BG11" s="23">
        <f>BG2*0.03</f>
        <v>11400</v>
      </c>
      <c r="BH11" s="23">
        <f>BH2*0.03</f>
        <v>11700</v>
      </c>
      <c r="BI11" s="23">
        <f>BI2*0.03</f>
        <v>12000</v>
      </c>
      <c r="BJ11" s="23">
        <f>BJ2*0.03</f>
        <v>12300</v>
      </c>
      <c r="BK11" s="23">
        <f>BK2*0.03</f>
        <v>12600</v>
      </c>
      <c r="BL11" s="23">
        <f>BL2*0.03</f>
        <v>13500</v>
      </c>
      <c r="BM11" s="23">
        <f>BM2*0.03</f>
        <v>15000</v>
      </c>
      <c r="BN11" s="23">
        <f>BN2*0.03</f>
        <v>16500</v>
      </c>
      <c r="BO11" s="23"/>
      <c r="BP11"/>
    </row>
    <row r="12" spans="1:68" s="22" customFormat="1" ht="13.5">
      <c r="A12" s="22" t="s">
        <v>10</v>
      </c>
      <c r="B12" s="23">
        <f>B2*0.015</f>
        <v>585</v>
      </c>
      <c r="C12" s="20">
        <f>C2*0.015</f>
        <v>894</v>
      </c>
      <c r="D12" s="20">
        <f>D2*0.015</f>
        <v>1102.5</v>
      </c>
      <c r="E12" s="20">
        <f>E2*0.015</f>
        <v>1125</v>
      </c>
      <c r="F12" s="24">
        <f>F2*0.015</f>
        <v>1170</v>
      </c>
      <c r="G12" s="23">
        <f>G2*0.015</f>
        <v>1200</v>
      </c>
      <c r="H12" s="20">
        <f>H2*0.015</f>
        <v>1275</v>
      </c>
      <c r="I12" s="23">
        <f>I2*0.015</f>
        <v>1350</v>
      </c>
      <c r="J12" s="23">
        <f>J2*0.015</f>
        <v>1395</v>
      </c>
      <c r="K12" s="23">
        <f>K2*0.015</f>
        <v>1425</v>
      </c>
      <c r="L12" s="23">
        <f>L2*0.015</f>
        <v>1500</v>
      </c>
      <c r="M12" s="23">
        <f>M2*0.015</f>
        <v>1575</v>
      </c>
      <c r="N12" s="23">
        <f>N2*0.015</f>
        <v>1650</v>
      </c>
      <c r="O12" s="23">
        <f>O2*0.015</f>
        <v>1725</v>
      </c>
      <c r="P12" s="23">
        <f>P2*0.015</f>
        <v>1800</v>
      </c>
      <c r="Q12" s="23">
        <f>Q2*0.015</f>
        <v>1875</v>
      </c>
      <c r="R12" s="23">
        <f>R2*0.015</f>
        <v>1950</v>
      </c>
      <c r="S12" s="23">
        <f>S2*0.015</f>
        <v>2025</v>
      </c>
      <c r="T12" s="23">
        <f>T2*0.015</f>
        <v>2100</v>
      </c>
      <c r="U12" s="20">
        <f>U2*0.015</f>
        <v>2175</v>
      </c>
      <c r="V12" s="23">
        <f>V2*0.015</f>
        <v>2205</v>
      </c>
      <c r="W12" s="23">
        <f>W2*0.015</f>
        <v>2250</v>
      </c>
      <c r="X12" s="20">
        <f>X2*0.015</f>
        <v>2325</v>
      </c>
      <c r="Y12" s="24">
        <f>Y2*0.015</f>
        <v>2340</v>
      </c>
      <c r="Z12" s="23">
        <f>Z2*0.015</f>
        <v>2400</v>
      </c>
      <c r="AA12" s="23">
        <f>AA2*0.015</f>
        <v>2475</v>
      </c>
      <c r="AB12" s="23">
        <f>AB2*0.015</f>
        <v>2550</v>
      </c>
      <c r="AC12" s="23">
        <f>AC2*0.015</f>
        <v>2625</v>
      </c>
      <c r="AD12" s="25">
        <f>AD2*0.015</f>
        <v>2700</v>
      </c>
      <c r="AE12" s="20">
        <f>AE2*0.015</f>
        <v>2775</v>
      </c>
      <c r="AF12" s="23">
        <f>AF2*0.015</f>
        <v>2850</v>
      </c>
      <c r="AG12" s="23">
        <f>AG2*0.015</f>
        <v>2925</v>
      </c>
      <c r="AH12" s="20">
        <f>AH2*0.015</f>
        <v>3000</v>
      </c>
      <c r="AI12" s="20">
        <f>AI2*0.015</f>
        <v>3030</v>
      </c>
      <c r="AJ12" s="23">
        <f>AJ2*0.015</f>
        <v>3150</v>
      </c>
      <c r="AK12" s="23">
        <f>AK2*0.015</f>
        <v>3252.075</v>
      </c>
      <c r="AL12" s="23">
        <f>AL2*0.015</f>
        <v>3300</v>
      </c>
      <c r="AM12" s="23">
        <f>AM2*0.015</f>
        <v>3450</v>
      </c>
      <c r="AN12" s="23">
        <f>AN2*0.015</f>
        <v>3600</v>
      </c>
      <c r="AO12" s="25">
        <f>AO2*0.015</f>
        <v>3750</v>
      </c>
      <c r="AP12" s="23">
        <f>AP2*0.015</f>
        <v>3900</v>
      </c>
      <c r="AQ12" s="23">
        <f>AQ2*0.015</f>
        <v>4050</v>
      </c>
      <c r="AR12" s="23">
        <f>AR2*0.015</f>
        <v>4200</v>
      </c>
      <c r="AS12" s="23">
        <f>AS2*0.015</f>
        <v>4350</v>
      </c>
      <c r="AT12" s="23">
        <f>AT2*0.015</f>
        <v>4500</v>
      </c>
      <c r="AU12" s="23">
        <f>AU2*0.015</f>
        <v>4575</v>
      </c>
      <c r="AV12" s="23">
        <f>AV2*0.015</f>
        <v>4650</v>
      </c>
      <c r="AW12" s="23">
        <f>AW2*0.015</f>
        <v>4725</v>
      </c>
      <c r="AX12" s="23">
        <f>AX2*0.015</f>
        <v>4800</v>
      </c>
      <c r="AY12" s="31">
        <f>AY2*0.015</f>
        <v>4875</v>
      </c>
      <c r="AZ12" s="23">
        <f>AZ2*0.015</f>
        <v>4950</v>
      </c>
      <c r="BA12" s="23">
        <f>BA2*0.015</f>
        <v>5025</v>
      </c>
      <c r="BB12" s="23">
        <f>BB2*0.015</f>
        <v>5100</v>
      </c>
      <c r="BC12" s="23">
        <f>BC2*0.015</f>
        <v>5175</v>
      </c>
      <c r="BD12" s="23">
        <f>BD2*0.015</f>
        <v>5250</v>
      </c>
      <c r="BE12" s="23">
        <f>BE2*0.015</f>
        <v>5400</v>
      </c>
      <c r="BF12" s="23">
        <f>BF2*0.015</f>
        <v>5550</v>
      </c>
      <c r="BG12" s="23">
        <f>BG2*0.015</f>
        <v>5700</v>
      </c>
      <c r="BH12" s="23">
        <f>BH2*0.015</f>
        <v>5850</v>
      </c>
      <c r="BI12" s="23">
        <f>BI2*0.015</f>
        <v>6000</v>
      </c>
      <c r="BJ12" s="31">
        <f>BJ2*0.015</f>
        <v>6150</v>
      </c>
      <c r="BK12" s="23">
        <f>BK2*0.015</f>
        <v>6300</v>
      </c>
      <c r="BL12" s="23">
        <f>BL2*0.015</f>
        <v>6750</v>
      </c>
      <c r="BM12" s="23">
        <f>BM2*0.015</f>
        <v>7500</v>
      </c>
      <c r="BN12" s="23">
        <f>BN2*0.015</f>
        <v>8250</v>
      </c>
      <c r="BO12" s="23"/>
      <c r="BP12"/>
    </row>
    <row r="13" spans="1:68" s="22" customFormat="1" ht="13.5">
      <c r="A13" s="29" t="s">
        <v>11</v>
      </c>
      <c r="B13" s="23">
        <f>B2*0.1</f>
        <v>3900</v>
      </c>
      <c r="C13" s="23">
        <f>C2*0.1</f>
        <v>5960</v>
      </c>
      <c r="D13" s="23">
        <f>D2*0.1</f>
        <v>7350</v>
      </c>
      <c r="E13" s="23">
        <f>E2*0.1</f>
        <v>7500</v>
      </c>
      <c r="F13" s="24">
        <f>F2*0.1</f>
        <v>7800</v>
      </c>
      <c r="G13" s="23">
        <f>G2*0.1</f>
        <v>8000</v>
      </c>
      <c r="H13" s="23">
        <f>H2*0.1</f>
        <v>8500</v>
      </c>
      <c r="I13" s="23">
        <f>I2*0.1</f>
        <v>9000</v>
      </c>
      <c r="J13" s="23">
        <f>J2*0.1</f>
        <v>9300</v>
      </c>
      <c r="K13" s="23">
        <f>K2*0.1</f>
        <v>9500</v>
      </c>
      <c r="L13" s="23">
        <f>L2*0.1</f>
        <v>10000</v>
      </c>
      <c r="M13" s="23">
        <f>M2*0.1</f>
        <v>10500</v>
      </c>
      <c r="N13" s="23">
        <f>N2*0.1</f>
        <v>11000</v>
      </c>
      <c r="O13" s="23">
        <f>O2*0.1</f>
        <v>11500</v>
      </c>
      <c r="P13" s="23">
        <f>P2*0.1</f>
        <v>12000</v>
      </c>
      <c r="Q13" s="23">
        <f>Q2*0.1</f>
        <v>12500</v>
      </c>
      <c r="R13" s="23">
        <f>R2*0.1</f>
        <v>13000</v>
      </c>
      <c r="S13" s="23">
        <f>S2*0.1</f>
        <v>13500</v>
      </c>
      <c r="T13" s="23">
        <f>T2*0.1</f>
        <v>14000</v>
      </c>
      <c r="U13" s="23">
        <f>U2*0.1</f>
        <v>14500</v>
      </c>
      <c r="V13" s="23">
        <f>V2*0.1</f>
        <v>14700</v>
      </c>
      <c r="W13" s="23">
        <f>W2*0.1</f>
        <v>15000</v>
      </c>
      <c r="X13" s="23">
        <f>X2*0.1</f>
        <v>15500</v>
      </c>
      <c r="Y13" s="24">
        <f>Y2*0.1</f>
        <v>15600</v>
      </c>
      <c r="Z13" s="23">
        <f>Z2*0.1</f>
        <v>16000</v>
      </c>
      <c r="AA13" s="23">
        <f>AA2*0.1</f>
        <v>16500</v>
      </c>
      <c r="AB13" s="23">
        <f>AB2*0.1</f>
        <v>17000</v>
      </c>
      <c r="AC13" s="23">
        <f>AC2*0.1</f>
        <v>17500</v>
      </c>
      <c r="AD13" s="25">
        <f>AD2*0.1</f>
        <v>18000</v>
      </c>
      <c r="AE13" s="20">
        <f>AE2*0.1</f>
        <v>18500</v>
      </c>
      <c r="AF13" s="23">
        <f>AF2*0.1</f>
        <v>19000</v>
      </c>
      <c r="AG13" s="23">
        <f>AG2*0.1</f>
        <v>19500</v>
      </c>
      <c r="AH13" s="23">
        <f>AH2*0.1</f>
        <v>20000</v>
      </c>
      <c r="AI13" s="23">
        <f>AI2*0.1</f>
        <v>20200</v>
      </c>
      <c r="AJ13" s="23">
        <f>AJ2*0.1</f>
        <v>21000</v>
      </c>
      <c r="AK13" s="23">
        <f>AK2*0.1</f>
        <v>21680.5</v>
      </c>
      <c r="AL13" s="23">
        <f>AL2*0.1</f>
        <v>22000</v>
      </c>
      <c r="AM13" s="23">
        <f>AM2*0.1</f>
        <v>23000</v>
      </c>
      <c r="AN13" s="23">
        <f>AN2*0.1</f>
        <v>24000</v>
      </c>
      <c r="AO13" s="25">
        <f>AO2*0.1</f>
        <v>25000</v>
      </c>
      <c r="AP13" s="23">
        <f>AP2*0.1</f>
        <v>26000</v>
      </c>
      <c r="AQ13" s="23">
        <f>AQ2*0.1</f>
        <v>27000</v>
      </c>
      <c r="AR13" s="23">
        <f>AR2*0.1</f>
        <v>28000</v>
      </c>
      <c r="AS13" s="23">
        <f>AS2*0.1</f>
        <v>29000</v>
      </c>
      <c r="AT13" s="23">
        <f>AT2*0.1</f>
        <v>30000</v>
      </c>
      <c r="AU13" s="23">
        <f>AU2*0.1</f>
        <v>30500</v>
      </c>
      <c r="AV13" s="23">
        <f>AV2*0.1</f>
        <v>31000</v>
      </c>
      <c r="AW13" s="23">
        <f>AW2*0.1</f>
        <v>31500</v>
      </c>
      <c r="AX13" s="23">
        <f>AX2*0.1</f>
        <v>32000</v>
      </c>
      <c r="AY13" s="23">
        <f>AY2*0.1</f>
        <v>32500</v>
      </c>
      <c r="AZ13" s="23">
        <f>AZ2*0.1</f>
        <v>33000</v>
      </c>
      <c r="BA13" s="23">
        <f>BA2*0.1</f>
        <v>33500</v>
      </c>
      <c r="BB13" s="23">
        <f>BB2*0.1</f>
        <v>34000</v>
      </c>
      <c r="BC13" s="23">
        <f>BC2*0.1</f>
        <v>34500</v>
      </c>
      <c r="BD13" s="23">
        <f>BD2*0.1</f>
        <v>35000</v>
      </c>
      <c r="BE13" s="23">
        <f>BE2*0.1</f>
        <v>36000</v>
      </c>
      <c r="BF13" s="23">
        <f>BF2*0.1</f>
        <v>37000</v>
      </c>
      <c r="BG13" s="23">
        <f>BG2*0.1</f>
        <v>38000</v>
      </c>
      <c r="BH13" s="23">
        <f>BH2*0.1</f>
        <v>39000</v>
      </c>
      <c r="BI13" s="23">
        <f>BI2*0.1</f>
        <v>40000</v>
      </c>
      <c r="BJ13" s="23">
        <f>BJ2*0.1</f>
        <v>41000</v>
      </c>
      <c r="BK13" s="23">
        <f>BK2*0.1</f>
        <v>42000</v>
      </c>
      <c r="BL13" s="23">
        <f>BL2*0.1</f>
        <v>45000</v>
      </c>
      <c r="BM13" s="23">
        <f>BM2*0.1</f>
        <v>50000</v>
      </c>
      <c r="BN13" s="23">
        <f>BN2*0.1</f>
        <v>55000</v>
      </c>
      <c r="BO13" s="23"/>
      <c r="BP13"/>
    </row>
    <row r="14" spans="1:68" s="33" customFormat="1" ht="13.5">
      <c r="A14" s="22" t="s">
        <v>12</v>
      </c>
      <c r="B14" s="23">
        <f>SUM(B9:B13)</f>
        <v>13455</v>
      </c>
      <c r="C14" s="20">
        <f>SUM(C9:C13)</f>
        <v>20562</v>
      </c>
      <c r="D14" s="20">
        <f>SUM(D9:D13)</f>
        <v>25357.5</v>
      </c>
      <c r="E14" s="20">
        <f>SUM(E9:E13)</f>
        <v>25875</v>
      </c>
      <c r="F14" s="24">
        <f>SUM(F9:F13)</f>
        <v>26910</v>
      </c>
      <c r="G14" s="23">
        <f>SUM(G9:G13)</f>
        <v>27600</v>
      </c>
      <c r="H14" s="20">
        <f>SUM(H9:H13)</f>
        <v>29325</v>
      </c>
      <c r="I14" s="23">
        <f>SUM(I9:I13)</f>
        <v>31050</v>
      </c>
      <c r="J14" s="23">
        <f>SUM(J9:J13)</f>
        <v>32085</v>
      </c>
      <c r="K14" s="23">
        <f>SUM(K9:K13)</f>
        <v>32775</v>
      </c>
      <c r="L14" s="23">
        <f>SUM(L9:L13)</f>
        <v>34500</v>
      </c>
      <c r="M14" s="23">
        <f>SUM(M9:M13)</f>
        <v>36225</v>
      </c>
      <c r="N14" s="23">
        <f>SUM(N9:N13)</f>
        <v>37950</v>
      </c>
      <c r="O14" s="23">
        <f>SUM(O9:O13)</f>
        <v>39675</v>
      </c>
      <c r="P14" s="23">
        <f>SUM(P9:P13)</f>
        <v>41400</v>
      </c>
      <c r="Q14" s="23">
        <f>SUM(Q9:Q13)</f>
        <v>43125</v>
      </c>
      <c r="R14" s="23">
        <f>SUM(R9:R13)</f>
        <v>44850</v>
      </c>
      <c r="S14" s="23">
        <f>SUM(S9:S13)</f>
        <v>46575</v>
      </c>
      <c r="T14" s="23">
        <f>SUM(T9:T13)</f>
        <v>48300</v>
      </c>
      <c r="U14" s="20">
        <f>SUM(U9:U13)</f>
        <v>50025</v>
      </c>
      <c r="V14" s="23">
        <f>SUM(V9:V13)</f>
        <v>50715</v>
      </c>
      <c r="W14" s="23">
        <f>SUM(W9:W13)</f>
        <v>51750</v>
      </c>
      <c r="X14" s="20">
        <f>SUM(X9:X13)</f>
        <v>53475</v>
      </c>
      <c r="Y14" s="24">
        <f>SUM(Y9:Y13)</f>
        <v>53820</v>
      </c>
      <c r="Z14" s="23">
        <f>SUM(Z9:Z13)</f>
        <v>55200</v>
      </c>
      <c r="AA14" s="23">
        <f>SUM(AA9:AA13)</f>
        <v>56925</v>
      </c>
      <c r="AB14" s="23">
        <f>SUM(AB9:AB13)</f>
        <v>58650</v>
      </c>
      <c r="AC14" s="23">
        <f>SUM(AC9:AC13)</f>
        <v>60375</v>
      </c>
      <c r="AD14" s="25">
        <f>SUM(AD9:AD13)</f>
        <v>62100</v>
      </c>
      <c r="AE14" s="20">
        <f>SUM(AE9:AE13)</f>
        <v>63825</v>
      </c>
      <c r="AF14" s="23">
        <f>SUM(AF9:AF13)</f>
        <v>65550</v>
      </c>
      <c r="AG14" s="23">
        <f>SUM(AG9:AG13)</f>
        <v>67275</v>
      </c>
      <c r="AH14" s="20">
        <f>SUM(AH9:AH13)</f>
        <v>69000</v>
      </c>
      <c r="AI14" s="20">
        <f>SUM(AI9:AI13)</f>
        <v>69690</v>
      </c>
      <c r="AJ14" s="23">
        <f>SUM(AJ9:AJ13)</f>
        <v>72795.6</v>
      </c>
      <c r="AK14" s="23">
        <f>SUM(AK9:AK13)</f>
        <v>75437.301</v>
      </c>
      <c r="AL14" s="23">
        <f>SUM(AL9:AL13)</f>
        <v>76677.6</v>
      </c>
      <c r="AM14" s="23">
        <f>SUM(AM9:AM13)</f>
        <v>80559.6</v>
      </c>
      <c r="AN14" s="23">
        <f>SUM(AN9:AN13)</f>
        <v>84441.6</v>
      </c>
      <c r="AO14" s="25">
        <f>SUM(AO9:AO13)</f>
        <v>88323.6</v>
      </c>
      <c r="AP14" s="23">
        <f>SUM(AP9:AP13)</f>
        <v>92205.6</v>
      </c>
      <c r="AQ14" s="23">
        <f>SUM(AQ9:AQ13)</f>
        <v>96087.6</v>
      </c>
      <c r="AR14" s="23">
        <f>SUM(AR9:AR13)</f>
        <v>99969.6</v>
      </c>
      <c r="AS14" s="23">
        <f>SUM(AS9:AS13)</f>
        <v>103851.6</v>
      </c>
      <c r="AT14" s="23">
        <f>SUM(AT9:AT13)</f>
        <v>107733.6</v>
      </c>
      <c r="AU14" s="23">
        <f>SUM(AU9:AU13)</f>
        <v>109674.6</v>
      </c>
      <c r="AV14" s="23">
        <f>SUM(AV9:AV13)</f>
        <v>111615.6</v>
      </c>
      <c r="AW14" s="23">
        <f>SUM(AW9:AW13)</f>
        <v>113556.6</v>
      </c>
      <c r="AX14" s="23">
        <f>SUM(AX9:AX13)</f>
        <v>115497.6</v>
      </c>
      <c r="AY14" s="31">
        <f>SUM(AY9:AY13)</f>
        <v>117438.6</v>
      </c>
      <c r="AZ14" s="23">
        <f>SUM(AZ9:AZ13)</f>
        <v>119379.6</v>
      </c>
      <c r="BA14" s="23">
        <f>SUM(BA9:BA13)</f>
        <v>121320.6</v>
      </c>
      <c r="BB14" s="23">
        <f>SUM(BB9:BB13)</f>
        <v>123261.6</v>
      </c>
      <c r="BC14" s="23">
        <f>SUM(BC9:BC13)</f>
        <v>125202.6</v>
      </c>
      <c r="BD14" s="23">
        <f>SUM(BD9:BD13)</f>
        <v>127143.6</v>
      </c>
      <c r="BE14" s="23">
        <f>SUM(BE9:BE13)</f>
        <v>131025.6</v>
      </c>
      <c r="BF14" s="23">
        <f>SUM(BF9:BF13)</f>
        <v>134907.6</v>
      </c>
      <c r="BG14" s="23">
        <f>SUM(BG9:BG13)</f>
        <v>138789.6</v>
      </c>
      <c r="BH14" s="23">
        <f>SUM(BH9:BH13)</f>
        <v>142671.6</v>
      </c>
      <c r="BI14" s="23">
        <f>SUM(BI9:BI13)</f>
        <v>146553.6</v>
      </c>
      <c r="BJ14" s="31">
        <f>SUM(BJ9:BJ13)</f>
        <v>150435.6</v>
      </c>
      <c r="BK14" s="23">
        <f>SUM(BK9:BK13)</f>
        <v>154317.6</v>
      </c>
      <c r="BL14" s="23">
        <f>SUM(BL9:BL13)</f>
        <v>165963.6</v>
      </c>
      <c r="BM14" s="23">
        <f>SUM(BM9:BM13)</f>
        <v>185373.59999999998</v>
      </c>
      <c r="BN14" s="23">
        <f>SUM(BN9:BN13)</f>
        <v>204783.59999999998</v>
      </c>
      <c r="BO14" s="32"/>
      <c r="BP14"/>
    </row>
    <row r="15" spans="1:67" ht="13.5">
      <c r="A15" s="7" t="s">
        <v>13</v>
      </c>
      <c r="B15" s="8">
        <f>B2-B14</f>
        <v>25545</v>
      </c>
      <c r="C15" s="9">
        <f>C2-C14</f>
        <v>39038</v>
      </c>
      <c r="D15" s="9">
        <f>D2-D14</f>
        <v>48142.5</v>
      </c>
      <c r="E15" s="9">
        <f>E2-E14</f>
        <v>49125</v>
      </c>
      <c r="F15" s="10">
        <f>F2-F14</f>
        <v>51090</v>
      </c>
      <c r="G15" s="8">
        <f>G2-G14</f>
        <v>52400</v>
      </c>
      <c r="H15" s="9">
        <f>H2-H14</f>
        <v>55675</v>
      </c>
      <c r="I15" s="8">
        <f>I2-I14</f>
        <v>58950</v>
      </c>
      <c r="J15" s="8">
        <f>J2-J14</f>
        <v>60915</v>
      </c>
      <c r="K15" s="8">
        <f>K2-K14</f>
        <v>62225</v>
      </c>
      <c r="L15" s="8">
        <f>L2-L14</f>
        <v>65500</v>
      </c>
      <c r="M15" s="8">
        <f>M2-M14</f>
        <v>68775</v>
      </c>
      <c r="N15" s="8">
        <f>N2-N14</f>
        <v>72050</v>
      </c>
      <c r="O15" s="8">
        <f>O2-O14</f>
        <v>75325</v>
      </c>
      <c r="P15" s="8">
        <f>P2-P14</f>
        <v>78600</v>
      </c>
      <c r="Q15" s="8">
        <f>Q2-Q14</f>
        <v>81875</v>
      </c>
      <c r="R15" s="8">
        <f>R2-R14</f>
        <v>85150</v>
      </c>
      <c r="S15" s="8">
        <f>S2-S14</f>
        <v>88425</v>
      </c>
      <c r="T15" s="8">
        <f>T2-T14</f>
        <v>91700</v>
      </c>
      <c r="U15" s="9">
        <f>U2-U14</f>
        <v>94975</v>
      </c>
      <c r="V15" s="8">
        <f>V2-V14</f>
        <v>96285</v>
      </c>
      <c r="W15" s="8">
        <f>W2-W14</f>
        <v>98250</v>
      </c>
      <c r="X15" s="9">
        <f>X2-X14</f>
        <v>101525</v>
      </c>
      <c r="Y15" s="34">
        <f>Y2-Y14</f>
        <v>102180</v>
      </c>
      <c r="Z15" s="8">
        <f>Z2-Z14</f>
        <v>104800</v>
      </c>
      <c r="AA15" s="8">
        <f>AA2-AA14</f>
        <v>108075</v>
      </c>
      <c r="AB15" s="8">
        <f>AB2-AB14</f>
        <v>111350</v>
      </c>
      <c r="AC15" s="8">
        <f>AC2-AC14</f>
        <v>114625</v>
      </c>
      <c r="AD15" s="11">
        <f>AD2-AD14</f>
        <v>117900</v>
      </c>
      <c r="AE15" s="9">
        <f>AE2-AE14</f>
        <v>121175</v>
      </c>
      <c r="AF15" s="8">
        <f>AF2-AF14</f>
        <v>124450</v>
      </c>
      <c r="AG15" s="8">
        <f>AG2-AG14</f>
        <v>127725</v>
      </c>
      <c r="AH15" s="9">
        <f>AH2-AH14</f>
        <v>131000</v>
      </c>
      <c r="AI15" s="9">
        <f>AI2-AI14</f>
        <v>132310</v>
      </c>
      <c r="AJ15" s="8">
        <f>AJ2-AJ14</f>
        <v>137204.4</v>
      </c>
      <c r="AK15" s="8">
        <f>AK2-AK14</f>
        <v>141367.699</v>
      </c>
      <c r="AL15" s="8">
        <f>AL2-AL14</f>
        <v>143322.4</v>
      </c>
      <c r="AM15" s="8">
        <f>AM2-AM14</f>
        <v>149440.4</v>
      </c>
      <c r="AN15" s="8">
        <f>AN2-AN14</f>
        <v>155558.4</v>
      </c>
      <c r="AO15" s="11">
        <f>AO2-AO14</f>
        <v>161676.4</v>
      </c>
      <c r="AP15" s="8">
        <f>AP2-AP14</f>
        <v>167794.4</v>
      </c>
      <c r="AQ15" s="8">
        <f>AQ2-AQ14</f>
        <v>173912.4</v>
      </c>
      <c r="AR15" s="8">
        <f>AR2-AR14</f>
        <v>180030.4</v>
      </c>
      <c r="AS15" s="8">
        <f>AS2-AS14</f>
        <v>186148.4</v>
      </c>
      <c r="AT15" s="8">
        <f>AT2-AT14</f>
        <v>192266.4</v>
      </c>
      <c r="AU15" s="8">
        <f>AU2-AU14</f>
        <v>195325.4</v>
      </c>
      <c r="AV15" s="8">
        <f>AV2-AV14</f>
        <v>198384.4</v>
      </c>
      <c r="AW15" s="8">
        <f>AW2-AW14</f>
        <v>201443.4</v>
      </c>
      <c r="AX15" s="8">
        <f>AX2-AX14</f>
        <v>204502.4</v>
      </c>
      <c r="AY15" s="12">
        <f>AY2-AY14</f>
        <v>207561.4</v>
      </c>
      <c r="AZ15" s="8">
        <f>AZ2-AZ14</f>
        <v>210620.4</v>
      </c>
      <c r="BA15" s="8">
        <f>BA2-BA14</f>
        <v>213679.4</v>
      </c>
      <c r="BB15" s="8">
        <f>BB2-BB14</f>
        <v>216738.4</v>
      </c>
      <c r="BC15" s="8">
        <f>BC2-BC14</f>
        <v>219797.4</v>
      </c>
      <c r="BD15" s="8">
        <f>BD2-BD14</f>
        <v>222856.4</v>
      </c>
      <c r="BE15" s="8">
        <f>BE2-BE14</f>
        <v>228974.4</v>
      </c>
      <c r="BF15" s="8">
        <f>BF2-BF14</f>
        <v>235092.4</v>
      </c>
      <c r="BG15" s="8">
        <f>BG2-BG14</f>
        <v>241210.4</v>
      </c>
      <c r="BH15" s="8">
        <f>BH2-BH14</f>
        <v>247328.4</v>
      </c>
      <c r="BI15" s="8">
        <f>BI2-BI14</f>
        <v>253446.4</v>
      </c>
      <c r="BJ15" s="12">
        <f>BJ2-BJ14</f>
        <v>259564.4</v>
      </c>
      <c r="BK15" s="8">
        <f>BK2-BK14</f>
        <v>265682.4</v>
      </c>
      <c r="BL15" s="8">
        <f>BL2-BL14</f>
        <v>284036.4</v>
      </c>
      <c r="BM15" s="8">
        <f>BM2-BM14</f>
        <v>314626.4</v>
      </c>
      <c r="BN15" s="8">
        <f>BN2-BN14</f>
        <v>345216.4</v>
      </c>
      <c r="BO15" s="13"/>
    </row>
    <row r="16" spans="2:67" ht="13.5">
      <c r="B16" s="13"/>
      <c r="C16" s="35"/>
      <c r="D16" s="35"/>
      <c r="E16" s="35"/>
      <c r="F16" s="36"/>
      <c r="G16" s="13"/>
      <c r="H16" s="3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5"/>
      <c r="V16" s="13"/>
      <c r="W16" s="13"/>
      <c r="X16" s="35"/>
      <c r="Y16" s="36"/>
      <c r="Z16" s="13"/>
      <c r="AA16" s="13"/>
      <c r="AB16" s="13"/>
      <c r="AC16" s="13"/>
      <c r="AD16" s="37"/>
      <c r="AE16" s="35"/>
      <c r="AF16" s="13"/>
      <c r="AG16" s="13"/>
      <c r="AH16" s="35"/>
      <c r="AI16" s="35"/>
      <c r="AJ16" s="13"/>
      <c r="AK16" s="13"/>
      <c r="AL16" s="13"/>
      <c r="AM16" s="13"/>
      <c r="AN16" s="13"/>
      <c r="AO16" s="37"/>
      <c r="AP16" s="13"/>
      <c r="AQ16" s="13"/>
      <c r="AR16" s="13"/>
      <c r="AS16" s="13"/>
      <c r="AT16" s="13"/>
      <c r="AU16" s="13"/>
      <c r="AV16" s="13"/>
      <c r="AW16" s="13"/>
      <c r="AX16" s="13"/>
      <c r="AY16" s="38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38"/>
      <c r="BK16" s="13"/>
      <c r="BL16" s="13"/>
      <c r="BM16" s="13"/>
      <c r="BN16" s="13"/>
      <c r="BO16" s="13"/>
    </row>
    <row r="17" spans="1:68" s="44" customFormat="1" ht="13.5">
      <c r="A17" s="39" t="s">
        <v>14</v>
      </c>
      <c r="B17" s="40">
        <v>32175</v>
      </c>
      <c r="C17" s="41">
        <v>49160</v>
      </c>
      <c r="D17" s="41">
        <v>57802</v>
      </c>
      <c r="E17" s="41">
        <v>58735</v>
      </c>
      <c r="F17" s="40">
        <v>60600</v>
      </c>
      <c r="G17" s="40">
        <v>61844</v>
      </c>
      <c r="H17" s="41">
        <v>64953</v>
      </c>
      <c r="I17" s="40">
        <v>68062</v>
      </c>
      <c r="J17" s="40">
        <v>69929</v>
      </c>
      <c r="K17" s="40">
        <v>71171</v>
      </c>
      <c r="L17" s="40">
        <v>74280</v>
      </c>
      <c r="M17" s="40">
        <v>77389</v>
      </c>
      <c r="N17" s="40">
        <v>80498</v>
      </c>
      <c r="O17" s="40">
        <v>83607</v>
      </c>
      <c r="P17" s="42">
        <v>86716</v>
      </c>
      <c r="Q17" s="40">
        <v>89825</v>
      </c>
      <c r="R17" s="40">
        <v>92934</v>
      </c>
      <c r="S17" s="40">
        <v>96043</v>
      </c>
      <c r="T17" s="40">
        <v>99152</v>
      </c>
      <c r="U17" s="41">
        <v>102261</v>
      </c>
      <c r="V17" s="40">
        <v>103505</v>
      </c>
      <c r="W17" s="40">
        <v>105370</v>
      </c>
      <c r="X17" s="41">
        <v>108479</v>
      </c>
      <c r="Y17" s="40">
        <v>109101</v>
      </c>
      <c r="Z17" s="40">
        <v>111588</v>
      </c>
      <c r="AA17" s="40">
        <v>114697</v>
      </c>
      <c r="AB17" s="40">
        <v>117806</v>
      </c>
      <c r="AC17" s="40">
        <v>120915</v>
      </c>
      <c r="AD17" s="43">
        <v>124024</v>
      </c>
      <c r="AE17" s="41">
        <v>126439</v>
      </c>
      <c r="AF17" s="40">
        <v>128786</v>
      </c>
      <c r="AG17" s="40">
        <v>131133</v>
      </c>
      <c r="AH17" s="40">
        <v>133480</v>
      </c>
      <c r="AI17" s="41">
        <v>134419</v>
      </c>
      <c r="AJ17" s="40">
        <v>138174</v>
      </c>
      <c r="AK17" s="40">
        <v>141370</v>
      </c>
      <c r="AL17" s="40">
        <v>142868</v>
      </c>
      <c r="AM17" s="40">
        <v>147562</v>
      </c>
      <c r="AN17" s="40">
        <v>152256</v>
      </c>
      <c r="AO17" s="40">
        <v>156950</v>
      </c>
      <c r="AP17" s="40">
        <v>161668</v>
      </c>
      <c r="AQ17" s="40">
        <v>167886</v>
      </c>
      <c r="AR17" s="40">
        <v>174104</v>
      </c>
      <c r="AS17" s="40">
        <v>180322</v>
      </c>
      <c r="AT17" s="40">
        <v>186540</v>
      </c>
      <c r="AU17" s="40">
        <v>189649</v>
      </c>
      <c r="AV17" s="40">
        <v>192758</v>
      </c>
      <c r="AW17" s="40">
        <v>195867</v>
      </c>
      <c r="AX17" s="40">
        <v>198976</v>
      </c>
      <c r="AY17" s="40">
        <v>202085</v>
      </c>
      <c r="AZ17" s="40">
        <v>205194</v>
      </c>
      <c r="BA17" s="40">
        <v>208303</v>
      </c>
      <c r="BB17" s="40">
        <v>211412</v>
      </c>
      <c r="BC17" s="40">
        <v>214521</v>
      </c>
      <c r="BD17" s="40">
        <v>217630</v>
      </c>
      <c r="BE17" s="40">
        <v>223848</v>
      </c>
      <c r="BF17" s="40">
        <v>230066</v>
      </c>
      <c r="BG17" s="40">
        <v>236284</v>
      </c>
      <c r="BH17" s="40">
        <v>242502</v>
      </c>
      <c r="BI17" s="40">
        <v>248720</v>
      </c>
      <c r="BJ17" s="40">
        <v>254938</v>
      </c>
      <c r="BK17" s="40">
        <v>261156</v>
      </c>
      <c r="BL17" s="40">
        <v>279810</v>
      </c>
      <c r="BM17" s="40">
        <v>310900</v>
      </c>
      <c r="BN17" s="40">
        <v>341990</v>
      </c>
      <c r="BO17" s="40"/>
      <c r="BP17"/>
    </row>
    <row r="18" spans="1:68" s="52" customFormat="1" ht="13.5">
      <c r="A18" s="45" t="s">
        <v>15</v>
      </c>
      <c r="B18" s="46">
        <f>B15-B17</f>
        <v>-6630</v>
      </c>
      <c r="C18" s="46">
        <f>C15-C17</f>
        <v>-10122</v>
      </c>
      <c r="D18" s="46">
        <f>D15-D17</f>
        <v>-9659.5</v>
      </c>
      <c r="E18" s="46">
        <f>E15-E17</f>
        <v>-9610</v>
      </c>
      <c r="F18" s="46">
        <f>F15-F17</f>
        <v>-9510</v>
      </c>
      <c r="G18" s="46">
        <f>G15-G17</f>
        <v>-9444</v>
      </c>
      <c r="H18" s="46">
        <f>H15-H17</f>
        <v>-9278</v>
      </c>
      <c r="I18" s="46">
        <f>I15-I17</f>
        <v>-9112</v>
      </c>
      <c r="J18" s="46">
        <f>J15-J17</f>
        <v>-9014</v>
      </c>
      <c r="K18" s="46">
        <f>K15-K17</f>
        <v>-8946</v>
      </c>
      <c r="L18" s="46">
        <f>L15-L17</f>
        <v>-8780</v>
      </c>
      <c r="M18" s="46">
        <f>M15-M17</f>
        <v>-8614</v>
      </c>
      <c r="N18" s="46">
        <f>N15-N17</f>
        <v>-8448</v>
      </c>
      <c r="O18" s="46">
        <f>O15-O17</f>
        <v>-8282</v>
      </c>
      <c r="P18" s="46">
        <f>P15-P17</f>
        <v>-8116</v>
      </c>
      <c r="Q18" s="46">
        <f>Q15-Q17</f>
        <v>-7950</v>
      </c>
      <c r="R18" s="46">
        <f>R15-R17</f>
        <v>-7784</v>
      </c>
      <c r="S18" s="46">
        <f>S15-S17</f>
        <v>-7618</v>
      </c>
      <c r="T18" s="46">
        <f>T15-T17</f>
        <v>-7452</v>
      </c>
      <c r="U18" s="47">
        <f>U15-U17</f>
        <v>-7286</v>
      </c>
      <c r="V18" s="46">
        <f>V15-V17</f>
        <v>-7220</v>
      </c>
      <c r="W18" s="46">
        <f>W15-W17</f>
        <v>-7120</v>
      </c>
      <c r="X18" s="46">
        <f>X15-X17</f>
        <v>-6954</v>
      </c>
      <c r="Y18" s="46">
        <f>Y15-Y17</f>
        <v>-6921</v>
      </c>
      <c r="Z18" s="46">
        <f>Z15-Z17</f>
        <v>-6788</v>
      </c>
      <c r="AA18" s="46">
        <f>AA15-AA17</f>
        <v>-6622</v>
      </c>
      <c r="AB18" s="46">
        <f>AB15-AB17</f>
        <v>-6456</v>
      </c>
      <c r="AC18" s="46">
        <f>AC15-AC17</f>
        <v>-6290</v>
      </c>
      <c r="AD18" s="48">
        <f>AD15-AD17</f>
        <v>-6124</v>
      </c>
      <c r="AE18" s="47">
        <f>AE15-AE17</f>
        <v>-5264</v>
      </c>
      <c r="AF18" s="46">
        <f>AF15-AF17</f>
        <v>-4336</v>
      </c>
      <c r="AG18" s="46">
        <f>AG15-AG17</f>
        <v>-3408</v>
      </c>
      <c r="AH18" s="47">
        <f>AH15-AH17</f>
        <v>-2480</v>
      </c>
      <c r="AI18" s="47">
        <f>AI15-AI17</f>
        <v>-2109</v>
      </c>
      <c r="AJ18" s="46">
        <f>AJ15-AJ17</f>
        <v>-969.6000000000058</v>
      </c>
      <c r="AK18" s="46">
        <f>AK15-AK17</f>
        <v>-2.301000000006752</v>
      </c>
      <c r="AL18" s="49">
        <f>AL15-AL17</f>
        <v>454.3999999999942</v>
      </c>
      <c r="AM18" s="49">
        <f>AM15-AM17</f>
        <v>1878.3999999999942</v>
      </c>
      <c r="AN18" s="49">
        <f>AN15-AN17</f>
        <v>3302.399999999994</v>
      </c>
      <c r="AO18" s="50">
        <f>AO15-AO17</f>
        <v>4726.399999999994</v>
      </c>
      <c r="AP18" s="49">
        <f>AP15-AP17</f>
        <v>6126.399999999994</v>
      </c>
      <c r="AQ18" s="49">
        <f>AQ15-AQ17</f>
        <v>6026.399999999994</v>
      </c>
      <c r="AR18" s="49">
        <f>AR15-AR17</f>
        <v>5926.399999999994</v>
      </c>
      <c r="AS18" s="49">
        <f>AS15-AS17</f>
        <v>5826.399999999994</v>
      </c>
      <c r="AT18" s="49">
        <f>AT15-AT17</f>
        <v>5726.399999999994</v>
      </c>
      <c r="AU18" s="49">
        <f>AU15-AU17</f>
        <v>5676.399999999994</v>
      </c>
      <c r="AV18" s="49">
        <f>AV15-AV17</f>
        <v>5626.399999999994</v>
      </c>
      <c r="AW18" s="49">
        <f>AW15-AW17</f>
        <v>5576.399999999994</v>
      </c>
      <c r="AX18" s="49">
        <f>AX15-AX17</f>
        <v>5526.399999999994</v>
      </c>
      <c r="AY18" s="51">
        <f>AY15-AY17</f>
        <v>5476.399999999994</v>
      </c>
      <c r="AZ18" s="49">
        <f>AZ15-AZ17</f>
        <v>5426.399999999994</v>
      </c>
      <c r="BA18" s="49">
        <f>BA15-BA17</f>
        <v>5376.399999999994</v>
      </c>
      <c r="BB18" s="49">
        <f>BB15-BB17</f>
        <v>5326.399999999994</v>
      </c>
      <c r="BC18" s="49">
        <f>BC15-BC17</f>
        <v>5276.399999999994</v>
      </c>
      <c r="BD18" s="49">
        <f>BD15-BD17</f>
        <v>5226.399999999994</v>
      </c>
      <c r="BE18" s="49">
        <f>BE15-BE17</f>
        <v>5126.399999999994</v>
      </c>
      <c r="BF18" s="49">
        <f>BF15-BF17</f>
        <v>5026.399999999994</v>
      </c>
      <c r="BG18" s="49">
        <f>BG15-BG17</f>
        <v>4926.399999999994</v>
      </c>
      <c r="BH18" s="49">
        <f>BH15-BH17</f>
        <v>4826.399999999994</v>
      </c>
      <c r="BI18" s="49">
        <f>BI15-BI17</f>
        <v>4726.399999999994</v>
      </c>
      <c r="BJ18" s="51">
        <f>BJ15-BJ17</f>
        <v>4626.399999999994</v>
      </c>
      <c r="BK18" s="49">
        <f>BK15-BK17</f>
        <v>4526.400000000023</v>
      </c>
      <c r="BL18" s="49">
        <f>BL15-BL17</f>
        <v>4226.400000000023</v>
      </c>
      <c r="BM18" s="49">
        <f>BM15-BM17</f>
        <v>3726.4000000000233</v>
      </c>
      <c r="BN18" s="49">
        <f>BN15-BN17</f>
        <v>3226.4000000000233</v>
      </c>
      <c r="BO18" s="46"/>
      <c r="BP18"/>
    </row>
    <row r="19" spans="1:67" ht="13.5">
      <c r="A19" s="53" t="s">
        <v>16</v>
      </c>
      <c r="B19" s="13"/>
      <c r="C19" s="13"/>
      <c r="D19" s="35"/>
      <c r="E19" s="35"/>
      <c r="F19" s="36"/>
      <c r="G19" s="13"/>
      <c r="H19" s="3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35"/>
      <c r="V19" s="13"/>
      <c r="W19" s="13"/>
      <c r="X19" s="35"/>
      <c r="Y19" s="36"/>
      <c r="Z19" s="13"/>
      <c r="AA19" s="13"/>
      <c r="AB19" s="13"/>
      <c r="AC19" s="13"/>
      <c r="AD19" s="37"/>
      <c r="AE19" s="35"/>
      <c r="AF19" s="13"/>
      <c r="AG19" s="13"/>
      <c r="AH19" s="35"/>
      <c r="AI19" s="35"/>
      <c r="AJ19" s="13"/>
      <c r="AK19" s="13"/>
      <c r="AL19" s="13"/>
      <c r="AM19" s="13"/>
      <c r="AN19" s="13"/>
      <c r="AO19" s="37"/>
      <c r="AP19" s="13"/>
      <c r="AQ19" s="13"/>
      <c r="AR19" s="13"/>
      <c r="AS19" s="13"/>
      <c r="AT19" s="13"/>
      <c r="AU19" s="13"/>
      <c r="AV19" s="13"/>
      <c r="AW19" s="13"/>
      <c r="AX19" s="13"/>
      <c r="AY19" s="38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</row>
    <row r="20" spans="1:68" s="22" customFormat="1" ht="13.5">
      <c r="A20" s="22" t="s">
        <v>17</v>
      </c>
      <c r="B20" s="23">
        <v>0</v>
      </c>
      <c r="C20" s="23">
        <v>11</v>
      </c>
      <c r="D20" s="20">
        <v>2835</v>
      </c>
      <c r="E20" s="20">
        <v>3140</v>
      </c>
      <c r="F20" s="24">
        <v>3750</v>
      </c>
      <c r="G20" s="23">
        <v>4156</v>
      </c>
      <c r="H20" s="20">
        <v>5172</v>
      </c>
      <c r="I20" s="23">
        <v>6188</v>
      </c>
      <c r="J20" s="23">
        <v>6798</v>
      </c>
      <c r="K20" s="23">
        <v>7204</v>
      </c>
      <c r="L20" s="23">
        <v>8220</v>
      </c>
      <c r="M20" s="23">
        <v>9236</v>
      </c>
      <c r="N20" s="23">
        <v>10252</v>
      </c>
      <c r="O20" s="23">
        <v>11268</v>
      </c>
      <c r="P20" s="23">
        <v>12284</v>
      </c>
      <c r="Q20" s="23">
        <v>13300</v>
      </c>
      <c r="R20" s="23">
        <v>14316</v>
      </c>
      <c r="S20" s="23">
        <v>15332</v>
      </c>
      <c r="T20" s="23">
        <v>16348</v>
      </c>
      <c r="U20" s="20">
        <v>17364</v>
      </c>
      <c r="V20" s="23">
        <v>17770</v>
      </c>
      <c r="W20" s="23">
        <v>18380</v>
      </c>
      <c r="X20" s="20">
        <v>19396</v>
      </c>
      <c r="Y20" s="28">
        <v>19599</v>
      </c>
      <c r="Z20" s="20">
        <v>20412</v>
      </c>
      <c r="AA20" s="20">
        <v>21428</v>
      </c>
      <c r="AB20" s="20">
        <v>22444</v>
      </c>
      <c r="AC20" s="20">
        <v>23460</v>
      </c>
      <c r="AD20" s="30">
        <v>24476</v>
      </c>
      <c r="AE20" s="20">
        <v>26186</v>
      </c>
      <c r="AF20" s="20">
        <v>27964</v>
      </c>
      <c r="AG20" s="20">
        <v>29742</v>
      </c>
      <c r="AH20" s="20">
        <v>31520</v>
      </c>
      <c r="AI20" s="20">
        <v>32231</v>
      </c>
      <c r="AJ20" s="20">
        <v>35076</v>
      </c>
      <c r="AK20" s="20">
        <v>37496</v>
      </c>
      <c r="AL20" s="20">
        <v>38632</v>
      </c>
      <c r="AM20" s="20">
        <v>42188</v>
      </c>
      <c r="AN20" s="20">
        <v>45744</v>
      </c>
      <c r="AO20" s="30">
        <v>49300</v>
      </c>
      <c r="AP20" s="20">
        <v>52832</v>
      </c>
      <c r="AQ20" s="20">
        <v>54864</v>
      </c>
      <c r="AR20" s="20">
        <v>56896</v>
      </c>
      <c r="AS20" s="20">
        <v>58928</v>
      </c>
      <c r="AT20" s="20">
        <v>60960</v>
      </c>
      <c r="AU20" s="20">
        <v>61976</v>
      </c>
      <c r="AV20" s="20">
        <v>62992</v>
      </c>
      <c r="AW20" s="20">
        <v>64008</v>
      </c>
      <c r="AX20" s="20">
        <v>65024</v>
      </c>
      <c r="AY20" s="20">
        <v>66040</v>
      </c>
      <c r="AZ20" s="20">
        <v>67056</v>
      </c>
      <c r="BA20" s="20">
        <v>68072</v>
      </c>
      <c r="BB20" s="20">
        <v>69088</v>
      </c>
      <c r="BC20" s="20">
        <v>70104</v>
      </c>
      <c r="BD20" s="20">
        <v>71120</v>
      </c>
      <c r="BE20" s="20">
        <v>73152</v>
      </c>
      <c r="BF20" s="20">
        <v>75184</v>
      </c>
      <c r="BG20" s="20">
        <v>77216</v>
      </c>
      <c r="BH20" s="20">
        <v>79248</v>
      </c>
      <c r="BI20" s="20">
        <v>81280</v>
      </c>
      <c r="BJ20" s="20">
        <v>83312</v>
      </c>
      <c r="BK20" s="20">
        <v>85344</v>
      </c>
      <c r="BL20" s="20">
        <v>91440</v>
      </c>
      <c r="BM20" s="20">
        <v>101600</v>
      </c>
      <c r="BN20" s="20">
        <v>111760</v>
      </c>
      <c r="BO20" s="23"/>
      <c r="BP20"/>
    </row>
    <row r="21" spans="1:68" s="22" customFormat="1" ht="13.5">
      <c r="A21" s="22" t="s">
        <v>18</v>
      </c>
      <c r="B21" s="23">
        <f>B7-B20</f>
        <v>6240</v>
      </c>
      <c r="C21" s="23">
        <f>C7-C20</f>
        <v>9525</v>
      </c>
      <c r="D21" s="23">
        <f>D7-D20</f>
        <v>8925</v>
      </c>
      <c r="E21" s="23">
        <f>E7-E20</f>
        <v>8860</v>
      </c>
      <c r="F21" s="23">
        <f>F7-F20</f>
        <v>8730</v>
      </c>
      <c r="G21" s="23">
        <f>G7-G20</f>
        <v>8644</v>
      </c>
      <c r="H21" s="23">
        <f>H7-H20</f>
        <v>8428</v>
      </c>
      <c r="I21" s="23">
        <f>I7-I20</f>
        <v>8212</v>
      </c>
      <c r="J21" s="23">
        <f>J7-J20</f>
        <v>8082</v>
      </c>
      <c r="K21" s="23">
        <f>K7-K20</f>
        <v>7996</v>
      </c>
      <c r="L21" s="23">
        <f>L7-L20</f>
        <v>7780</v>
      </c>
      <c r="M21" s="23">
        <f>M7-M20</f>
        <v>7564</v>
      </c>
      <c r="N21" s="23">
        <f>N7-N20</f>
        <v>7348</v>
      </c>
      <c r="O21" s="23">
        <f>O7-O20</f>
        <v>7132</v>
      </c>
      <c r="P21" s="23">
        <f>P7-P20</f>
        <v>6916</v>
      </c>
      <c r="Q21" s="23">
        <f>Q7-Q20</f>
        <v>6700</v>
      </c>
      <c r="R21" s="23">
        <f>R7-R20</f>
        <v>6484</v>
      </c>
      <c r="S21" s="23">
        <f>S7-S20</f>
        <v>6268</v>
      </c>
      <c r="T21" s="23">
        <f>T7-T20</f>
        <v>6052</v>
      </c>
      <c r="U21" s="23">
        <f>U7-U20</f>
        <v>5836</v>
      </c>
      <c r="V21" s="23">
        <f>V7-V20</f>
        <v>5750</v>
      </c>
      <c r="W21" s="23">
        <f>W7-W20</f>
        <v>5620</v>
      </c>
      <c r="X21" s="23">
        <f>X7-X20</f>
        <v>5404</v>
      </c>
      <c r="Y21" s="23">
        <f>Y7-Y20</f>
        <v>5361</v>
      </c>
      <c r="Z21" s="23">
        <f>Z7-Z20</f>
        <v>5188</v>
      </c>
      <c r="AA21" s="23">
        <f>AA7-AA20</f>
        <v>4972</v>
      </c>
      <c r="AB21" s="23">
        <f>AB7-AB20</f>
        <v>4756</v>
      </c>
      <c r="AC21" s="23">
        <f>AC7-AC20</f>
        <v>4540</v>
      </c>
      <c r="AD21" s="23">
        <f>AD7-AD20</f>
        <v>4324</v>
      </c>
      <c r="AE21" s="23">
        <f>AE7-AE20</f>
        <v>3414</v>
      </c>
      <c r="AF21" s="23">
        <f>AF7-AF20</f>
        <v>2436</v>
      </c>
      <c r="AG21" s="23">
        <f>AG7-AG20</f>
        <v>1458</v>
      </c>
      <c r="AH21" s="23">
        <f>AH7-AH20</f>
        <v>480</v>
      </c>
      <c r="AI21" s="23">
        <f>AI7-AI20</f>
        <v>89</v>
      </c>
      <c r="AJ21" s="23">
        <f>AJ7-AJ20</f>
        <v>-1130.4000000000015</v>
      </c>
      <c r="AK21" s="23">
        <f>AK7-AK20</f>
        <v>-2167.623999999996</v>
      </c>
      <c r="AL21" s="23">
        <f>AL7-AL20</f>
        <v>-2654.4000000000015</v>
      </c>
      <c r="AM21" s="23">
        <f>AM7-AM20</f>
        <v>-4178.4000000000015</v>
      </c>
      <c r="AN21" s="23">
        <f>AN7-AN20</f>
        <v>-5702.4000000000015</v>
      </c>
      <c r="AO21" s="23">
        <f>AO7-AO20</f>
        <v>-7226.4000000000015</v>
      </c>
      <c r="AP21" s="23">
        <f>AP7-AP20</f>
        <v>-8726.400000000001</v>
      </c>
      <c r="AQ21" s="23">
        <f>AQ7-AQ20</f>
        <v>-8726.400000000001</v>
      </c>
      <c r="AR21" s="23">
        <f>AR7-AR20</f>
        <v>-8726.399999999994</v>
      </c>
      <c r="AS21" s="23">
        <f>AS7-AS20</f>
        <v>-8726.399999999994</v>
      </c>
      <c r="AT21" s="23">
        <f>AT7-AT20</f>
        <v>-8726.399999999994</v>
      </c>
      <c r="AU21" s="23">
        <f>AU7-AU20</f>
        <v>-8726.399999999994</v>
      </c>
      <c r="AV21" s="23">
        <f>AV7-AV20</f>
        <v>-8726.399999999994</v>
      </c>
      <c r="AW21" s="23">
        <f>AW7-AW20</f>
        <v>-8726.399999999994</v>
      </c>
      <c r="AX21" s="23">
        <f>AX7-AX20</f>
        <v>-8726.399999999994</v>
      </c>
      <c r="AY21" s="23">
        <f>AY7-AY20</f>
        <v>-8726.399999999994</v>
      </c>
      <c r="AZ21" s="23">
        <f>AZ7-AZ20</f>
        <v>-8726.399999999994</v>
      </c>
      <c r="BA21" s="23">
        <f>BA7-BA20</f>
        <v>-8726.399999999994</v>
      </c>
      <c r="BB21" s="23">
        <f>BB7-BB20</f>
        <v>-8726.399999999994</v>
      </c>
      <c r="BC21" s="23">
        <f>BC7-BC20</f>
        <v>-8726.399999999994</v>
      </c>
      <c r="BD21" s="23">
        <f>BD7-BD20</f>
        <v>-8726.399999999994</v>
      </c>
      <c r="BE21" s="23">
        <f>BE7-BE20</f>
        <v>-8726.399999999994</v>
      </c>
      <c r="BF21" s="23">
        <f>BF7-BF20</f>
        <v>-8726.399999999994</v>
      </c>
      <c r="BG21" s="23">
        <f>BG7-BG20</f>
        <v>-8726.399999999994</v>
      </c>
      <c r="BH21" s="23">
        <f>BH7-BH20</f>
        <v>-8726.399999999994</v>
      </c>
      <c r="BI21" s="23">
        <f>BI7-BI20</f>
        <v>-8726.399999999994</v>
      </c>
      <c r="BJ21" s="23">
        <f>BJ7-BJ20</f>
        <v>-8726.399999999994</v>
      </c>
      <c r="BK21" s="23">
        <f>BK7-BK20</f>
        <v>-8726.399999999994</v>
      </c>
      <c r="BL21" s="23">
        <f>BL7-BL20</f>
        <v>-8726.399999999994</v>
      </c>
      <c r="BM21" s="23">
        <f>BM7-BM20</f>
        <v>-8726.400000000009</v>
      </c>
      <c r="BN21" s="23">
        <f>BN7-BN20</f>
        <v>-8726.400000000009</v>
      </c>
      <c r="BO21" s="23"/>
      <c r="BP21"/>
    </row>
    <row r="22" spans="1:68" s="22" customFormat="1" ht="13.5">
      <c r="A22" s="22" t="s">
        <v>19</v>
      </c>
      <c r="B22" s="23">
        <f>B2*0.01</f>
        <v>390</v>
      </c>
      <c r="C22" s="23">
        <f>C2*0.01</f>
        <v>596</v>
      </c>
      <c r="D22" s="23">
        <f>D2*0.01</f>
        <v>735</v>
      </c>
      <c r="E22" s="23">
        <f>E2*0.01</f>
        <v>750</v>
      </c>
      <c r="F22" s="23">
        <f>F2*0.01</f>
        <v>780</v>
      </c>
      <c r="G22" s="23">
        <f>G2*0.01</f>
        <v>800</v>
      </c>
      <c r="H22" s="23">
        <f>H2*0.01</f>
        <v>850</v>
      </c>
      <c r="I22" s="23">
        <f>I2*0.01</f>
        <v>900</v>
      </c>
      <c r="J22" s="23">
        <f>J2*0.01</f>
        <v>930</v>
      </c>
      <c r="K22" s="23">
        <f>K2*0.01</f>
        <v>950</v>
      </c>
      <c r="L22" s="23">
        <f>L2*0.01</f>
        <v>1000</v>
      </c>
      <c r="M22" s="23">
        <f>M2*0.01</f>
        <v>1050</v>
      </c>
      <c r="N22" s="23">
        <f>N2*0.01</f>
        <v>1100</v>
      </c>
      <c r="O22" s="23">
        <f>O2*0.01</f>
        <v>1150</v>
      </c>
      <c r="P22" s="23">
        <f>P2*0.01</f>
        <v>1200</v>
      </c>
      <c r="Q22" s="23">
        <f>Q2*0.01</f>
        <v>1250</v>
      </c>
      <c r="R22" s="23">
        <f>R2*0.01</f>
        <v>1300</v>
      </c>
      <c r="S22" s="23">
        <f>S2*0.01</f>
        <v>1350</v>
      </c>
      <c r="T22" s="23">
        <f>T2*0.01</f>
        <v>1400</v>
      </c>
      <c r="U22" s="23">
        <f>U2*0.01</f>
        <v>1450</v>
      </c>
      <c r="V22" s="23">
        <f>V2*0.01</f>
        <v>1470</v>
      </c>
      <c r="W22" s="23">
        <f>W2*0.01</f>
        <v>1500</v>
      </c>
      <c r="X22" s="23">
        <f>X2*0.01</f>
        <v>1550</v>
      </c>
      <c r="Y22" s="23">
        <f>Y2*0.01</f>
        <v>1560</v>
      </c>
      <c r="Z22" s="23">
        <f>Z2*0.01</f>
        <v>1600</v>
      </c>
      <c r="AA22" s="23">
        <f>AA2*0.01</f>
        <v>1650</v>
      </c>
      <c r="AB22" s="23">
        <f>AB2*0.01</f>
        <v>1700</v>
      </c>
      <c r="AC22" s="23">
        <f>AC2*0.01</f>
        <v>1750</v>
      </c>
      <c r="AD22" s="23">
        <f>AD2*0.01</f>
        <v>1800</v>
      </c>
      <c r="AE22" s="23">
        <f>AE2*0.01</f>
        <v>1850</v>
      </c>
      <c r="AF22" s="23">
        <f>AF2*0.01</f>
        <v>1900</v>
      </c>
      <c r="AG22" s="23">
        <f>AG2*0.01</f>
        <v>1950</v>
      </c>
      <c r="AH22" s="23">
        <f>AH2*0.01</f>
        <v>2000</v>
      </c>
      <c r="AI22" s="23">
        <f>AI2*0.01</f>
        <v>2020</v>
      </c>
      <c r="AJ22" s="23">
        <f>AJ2*0.01</f>
        <v>2100</v>
      </c>
      <c r="AK22" s="23">
        <f>AK2*0.01</f>
        <v>2168.05</v>
      </c>
      <c r="AL22" s="23">
        <f>AL2*0.01</f>
        <v>2200</v>
      </c>
      <c r="AM22" s="23">
        <f>AM2*0.01</f>
        <v>2300</v>
      </c>
      <c r="AN22" s="23">
        <f>AN2*0.01</f>
        <v>2400</v>
      </c>
      <c r="AO22" s="23">
        <f>AO2*0.01</f>
        <v>2500</v>
      </c>
      <c r="AP22" s="23">
        <f>AP2*0.01</f>
        <v>2600</v>
      </c>
      <c r="AQ22" s="23">
        <f>AQ2*0.01</f>
        <v>2700</v>
      </c>
      <c r="AR22" s="23">
        <f>AR2*0.01</f>
        <v>2800</v>
      </c>
      <c r="AS22" s="23">
        <f>AS2*0.01</f>
        <v>2900</v>
      </c>
      <c r="AT22" s="23">
        <f>AT2*0.01</f>
        <v>3000</v>
      </c>
      <c r="AU22" s="23">
        <f>AU2*0.01</f>
        <v>3050</v>
      </c>
      <c r="AV22" s="23">
        <f>AV2*0.01</f>
        <v>3100</v>
      </c>
      <c r="AW22" s="23">
        <f>AW2*0.01</f>
        <v>3150</v>
      </c>
      <c r="AX22" s="23">
        <f>AX2*0.01</f>
        <v>3200</v>
      </c>
      <c r="AY22" s="23">
        <f>AY2*0.01</f>
        <v>3250</v>
      </c>
      <c r="AZ22" s="23">
        <f>AZ2*0.01</f>
        <v>3300</v>
      </c>
      <c r="BA22" s="23">
        <f>BA2*0.01</f>
        <v>3350</v>
      </c>
      <c r="BB22" s="23">
        <f>BB2*0.01</f>
        <v>3400</v>
      </c>
      <c r="BC22" s="23">
        <f>BC2*0.01</f>
        <v>3450</v>
      </c>
      <c r="BD22" s="23">
        <f>BD2*0.01</f>
        <v>3500</v>
      </c>
      <c r="BE22" s="23">
        <f>BE2*0.01</f>
        <v>3600</v>
      </c>
      <c r="BF22" s="23">
        <f>BF2*0.01</f>
        <v>3700</v>
      </c>
      <c r="BG22" s="23">
        <f>BG2*0.01</f>
        <v>3800</v>
      </c>
      <c r="BH22" s="23">
        <f>BH2*0.01</f>
        <v>3900</v>
      </c>
      <c r="BI22" s="23">
        <f>BI2*0.01</f>
        <v>4000</v>
      </c>
      <c r="BJ22" s="23">
        <f>BJ2*0.01</f>
        <v>4100</v>
      </c>
      <c r="BK22" s="23">
        <f>BK2*0.01</f>
        <v>4200</v>
      </c>
      <c r="BL22" s="23">
        <f>BL2*0.01</f>
        <v>4500</v>
      </c>
      <c r="BM22" s="23">
        <f>BM2*0.01</f>
        <v>5000</v>
      </c>
      <c r="BN22" s="23">
        <f>BN2*0.01</f>
        <v>5500</v>
      </c>
      <c r="BO22" s="23"/>
      <c r="BP22"/>
    </row>
    <row r="23" spans="1:67" ht="13.5">
      <c r="A23" s="52" t="s">
        <v>20</v>
      </c>
      <c r="B23" s="46">
        <f>B21+B22</f>
        <v>6630</v>
      </c>
      <c r="C23" s="46">
        <f>C21+C22</f>
        <v>10121</v>
      </c>
      <c r="D23" s="46">
        <f>D21+D22</f>
        <v>9660</v>
      </c>
      <c r="E23" s="46">
        <f>E21+E22</f>
        <v>9610</v>
      </c>
      <c r="F23" s="46">
        <f>F21+F22</f>
        <v>9510</v>
      </c>
      <c r="G23" s="46">
        <f>G21+G22</f>
        <v>9444</v>
      </c>
      <c r="H23" s="46">
        <f>H21+H22</f>
        <v>9278</v>
      </c>
      <c r="I23" s="46">
        <f>I21+I22</f>
        <v>9112</v>
      </c>
      <c r="J23" s="46">
        <f>J21+J22</f>
        <v>9012</v>
      </c>
      <c r="K23" s="46">
        <f>K21+K22</f>
        <v>8946</v>
      </c>
      <c r="L23" s="46">
        <f>L21+L22</f>
        <v>8780</v>
      </c>
      <c r="M23" s="46">
        <f>M21+M22</f>
        <v>8614</v>
      </c>
      <c r="N23" s="46">
        <f>N21+N22</f>
        <v>8448</v>
      </c>
      <c r="O23" s="46">
        <f>O21+O22</f>
        <v>8282</v>
      </c>
      <c r="P23" s="46">
        <f>P21+P22</f>
        <v>8116</v>
      </c>
      <c r="Q23" s="46">
        <f>Q21+Q22</f>
        <v>7950</v>
      </c>
      <c r="R23" s="46">
        <f>R21+R22</f>
        <v>7784</v>
      </c>
      <c r="S23" s="46">
        <f>S21+S22</f>
        <v>7618</v>
      </c>
      <c r="T23" s="46">
        <f>T21+T22</f>
        <v>7452</v>
      </c>
      <c r="U23" s="46">
        <f>U21+U22</f>
        <v>7286</v>
      </c>
      <c r="V23" s="46">
        <f>V21+V22</f>
        <v>7220</v>
      </c>
      <c r="W23" s="46">
        <f>W21+W22</f>
        <v>7120</v>
      </c>
      <c r="X23" s="46">
        <f>X21+X22</f>
        <v>6954</v>
      </c>
      <c r="Y23" s="46">
        <f>Y21+Y22</f>
        <v>6921</v>
      </c>
      <c r="Z23" s="46">
        <f>Z21+Z22</f>
        <v>6788</v>
      </c>
      <c r="AA23" s="46">
        <f>AA21+AA22</f>
        <v>6622</v>
      </c>
      <c r="AB23" s="46">
        <f>AB21+AB22</f>
        <v>6456</v>
      </c>
      <c r="AC23" s="46">
        <f>AC21+AC22</f>
        <v>6290</v>
      </c>
      <c r="AD23" s="46">
        <f>AD21+AD22</f>
        <v>6124</v>
      </c>
      <c r="AE23" s="46">
        <f>AE21+AE22</f>
        <v>5264</v>
      </c>
      <c r="AF23" s="46">
        <f>AF21+AF22</f>
        <v>4336</v>
      </c>
      <c r="AG23" s="46">
        <f>AG21+AG22</f>
        <v>3408</v>
      </c>
      <c r="AH23" s="46">
        <f>AH21+AH22</f>
        <v>2480</v>
      </c>
      <c r="AI23" s="46">
        <f>AI21+AI22</f>
        <v>2109</v>
      </c>
      <c r="AJ23" s="46">
        <f>AJ21+AJ22</f>
        <v>969.5999999999985</v>
      </c>
      <c r="AK23" s="46">
        <f>AK21+AK22</f>
        <v>0.4260000000040236</v>
      </c>
      <c r="AL23" s="49">
        <f>AL21+AL22</f>
        <v>-454.40000000000146</v>
      </c>
      <c r="AM23" s="49">
        <f>AM21+AM22</f>
        <v>-1878.4000000000015</v>
      </c>
      <c r="AN23" s="49">
        <f>AN21+AN22</f>
        <v>-3302.4000000000015</v>
      </c>
      <c r="AO23" s="49">
        <f>AO21+AO22</f>
        <v>-4726.4000000000015</v>
      </c>
      <c r="AP23" s="49">
        <f>AP21+AP22</f>
        <v>-6126.4000000000015</v>
      </c>
      <c r="AQ23" s="49">
        <f>AQ21+AQ22</f>
        <v>-6026.4000000000015</v>
      </c>
      <c r="AR23" s="49">
        <f>AR21+AR22</f>
        <v>-5926.399999999994</v>
      </c>
      <c r="AS23" s="49">
        <f>AS21+AS22</f>
        <v>-5826.399999999994</v>
      </c>
      <c r="AT23" s="49">
        <f>AT21+AT22</f>
        <v>-5726.399999999994</v>
      </c>
      <c r="AU23" s="49">
        <f>AU21+AU22</f>
        <v>-5676.399999999994</v>
      </c>
      <c r="AV23" s="49">
        <f>AV21+AV22</f>
        <v>-5626.399999999994</v>
      </c>
      <c r="AW23" s="49">
        <f>AW21+AW22</f>
        <v>-5576.399999999994</v>
      </c>
      <c r="AX23" s="49">
        <f>AX21+AX22</f>
        <v>-5526.399999999994</v>
      </c>
      <c r="AY23" s="49">
        <f>AY21+AY22</f>
        <v>-5476.399999999994</v>
      </c>
      <c r="AZ23" s="49">
        <f>AZ21+AZ22</f>
        <v>-5426.399999999994</v>
      </c>
      <c r="BA23" s="49">
        <f>BA21+BA22</f>
        <v>-5376.399999999994</v>
      </c>
      <c r="BB23" s="49">
        <f>BB21+BB22</f>
        <v>-5326.399999999994</v>
      </c>
      <c r="BC23" s="49">
        <f>BC21+BC22</f>
        <v>-5276.399999999994</v>
      </c>
      <c r="BD23" s="49">
        <f>BD21+BD22</f>
        <v>-5226.399999999994</v>
      </c>
      <c r="BE23" s="49">
        <f>BE21+BE22</f>
        <v>-5126.399999999994</v>
      </c>
      <c r="BF23" s="49">
        <f>BF21+BF22</f>
        <v>-5026.399999999994</v>
      </c>
      <c r="BG23" s="49">
        <f>BG21+BG22</f>
        <v>-4926.399999999994</v>
      </c>
      <c r="BH23" s="49">
        <f>BH21+BH22</f>
        <v>-4826.399999999994</v>
      </c>
      <c r="BI23" s="49">
        <f>BI21+BI22</f>
        <v>-4726.399999999994</v>
      </c>
      <c r="BJ23" s="49">
        <f>BJ21+BJ22</f>
        <v>-4626.399999999994</v>
      </c>
      <c r="BK23" s="49">
        <f>BK21+BK22</f>
        <v>-4526.399999999994</v>
      </c>
      <c r="BL23" s="49">
        <f>BL21+BL22</f>
        <v>-4226.399999999994</v>
      </c>
      <c r="BM23" s="49">
        <f>BM21+BM22</f>
        <v>-3726.4000000000087</v>
      </c>
      <c r="BN23" s="49">
        <f>BN21+BN22</f>
        <v>-3226.4000000000087</v>
      </c>
      <c r="BO23" s="13">
        <f>BO21+BO22</f>
        <v>0</v>
      </c>
    </row>
    <row r="24" spans="1:67" ht="13.5">
      <c r="A24" s="22" t="s">
        <v>21</v>
      </c>
      <c r="B24" s="36">
        <f>B22+B23</f>
        <v>7020</v>
      </c>
      <c r="C24" s="36">
        <f>C22+C23</f>
        <v>10717</v>
      </c>
      <c r="D24" s="36">
        <f>D23*1.53</f>
        <v>14779.800000000001</v>
      </c>
      <c r="E24" s="13">
        <f>E23*1.53</f>
        <v>14703.300000000001</v>
      </c>
      <c r="F24" s="13">
        <f>F23*1.53</f>
        <v>14550.300000000001</v>
      </c>
      <c r="G24" s="13">
        <f>G23*1.53</f>
        <v>14449.32</v>
      </c>
      <c r="H24" s="13">
        <f>H23*1.53</f>
        <v>14195.34</v>
      </c>
      <c r="I24" s="13">
        <f>I23*1.53</f>
        <v>13941.36</v>
      </c>
      <c r="J24" s="13">
        <f>J23*1.53</f>
        <v>13788.36</v>
      </c>
      <c r="K24" s="13">
        <f>K23*1.53</f>
        <v>13687.380000000001</v>
      </c>
      <c r="L24" s="13">
        <f>L23*1.53</f>
        <v>13433.4</v>
      </c>
      <c r="M24" s="13">
        <f>M23*1.53</f>
        <v>13179.42</v>
      </c>
      <c r="N24" s="13">
        <f>N23*1.53</f>
        <v>12925.44</v>
      </c>
      <c r="O24" s="13">
        <f>O23*1.53</f>
        <v>12671.460000000001</v>
      </c>
      <c r="P24" s="13">
        <f>P23*1.53</f>
        <v>12417.48</v>
      </c>
      <c r="Q24" s="13">
        <f>Q23*1.53</f>
        <v>12163.5</v>
      </c>
      <c r="R24" s="13">
        <f>R23*1.53</f>
        <v>11909.52</v>
      </c>
      <c r="S24" s="13">
        <f>S23*1.53</f>
        <v>11655.54</v>
      </c>
      <c r="T24" s="13">
        <f>T23*1.53</f>
        <v>11401.56</v>
      </c>
      <c r="U24" s="13">
        <f>U23*1.53</f>
        <v>11147.58</v>
      </c>
      <c r="V24" s="13">
        <f>V23*1.53</f>
        <v>11046.6</v>
      </c>
      <c r="W24" s="13">
        <f>W23*1.53</f>
        <v>10893.6</v>
      </c>
      <c r="X24" s="13">
        <f>X23*1.53</f>
        <v>10639.62</v>
      </c>
      <c r="Y24" s="13">
        <f>Y23*1.53</f>
        <v>10589.130000000001</v>
      </c>
      <c r="Z24" s="13">
        <f>Z23*1.53</f>
        <v>10385.64</v>
      </c>
      <c r="AA24" s="13">
        <f>AA23*1.53</f>
        <v>10131.66</v>
      </c>
      <c r="AB24" s="13">
        <f>AB23*1.53</f>
        <v>9877.68</v>
      </c>
      <c r="AC24" s="13">
        <f>AC23*1.53</f>
        <v>9623.7</v>
      </c>
      <c r="AD24" s="13">
        <f>AD23*1.53</f>
        <v>9369.72</v>
      </c>
      <c r="AE24" s="13">
        <f>AE23*1.53</f>
        <v>8053.92</v>
      </c>
      <c r="AF24" s="13">
        <f>AF23*1.53</f>
        <v>6634.08</v>
      </c>
      <c r="AG24" s="13">
        <f>AG23*1.53</f>
        <v>5214.24</v>
      </c>
      <c r="AH24" s="13">
        <f>AH23*1.53</f>
        <v>3794.4</v>
      </c>
      <c r="AI24" s="13">
        <f>AI23*1.53</f>
        <v>3226.77</v>
      </c>
      <c r="AJ24" s="13">
        <f>AJ23*1.53</f>
        <v>1483.4879999999978</v>
      </c>
      <c r="AK24" s="13">
        <f>AK23*1.53</f>
        <v>0.6517800000061561</v>
      </c>
      <c r="AL24" s="13"/>
      <c r="AM24" s="13"/>
      <c r="AN24" s="13"/>
      <c r="AO24" s="38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</row>
    <row r="25" spans="1:67" ht="13.5">
      <c r="A25" s="54" t="s">
        <v>22</v>
      </c>
      <c r="B25" s="55">
        <v>10140</v>
      </c>
      <c r="C25" s="55">
        <v>15496</v>
      </c>
      <c r="D25" s="55">
        <v>14900</v>
      </c>
      <c r="E25" s="55">
        <v>14700</v>
      </c>
      <c r="F25" s="55">
        <v>14700</v>
      </c>
      <c r="G25" s="55">
        <v>14700</v>
      </c>
      <c r="H25" s="55">
        <v>14400</v>
      </c>
      <c r="I25" s="55">
        <v>14100</v>
      </c>
      <c r="J25" s="55">
        <v>13800</v>
      </c>
      <c r="K25" s="55">
        <v>13800</v>
      </c>
      <c r="L25" s="55">
        <v>13500</v>
      </c>
      <c r="M25" s="55">
        <v>13200</v>
      </c>
      <c r="N25" s="55">
        <v>12900</v>
      </c>
      <c r="O25" s="55">
        <v>12900</v>
      </c>
      <c r="P25" s="55">
        <v>12600</v>
      </c>
      <c r="Q25" s="55">
        <v>12300</v>
      </c>
      <c r="R25" s="55">
        <v>11900</v>
      </c>
      <c r="S25" s="55">
        <v>11900</v>
      </c>
      <c r="T25" s="55">
        <v>11500</v>
      </c>
      <c r="U25" s="55">
        <v>11500</v>
      </c>
      <c r="V25" s="55">
        <v>11500</v>
      </c>
      <c r="W25" s="55">
        <v>11000</v>
      </c>
      <c r="X25" s="55">
        <v>11000</v>
      </c>
      <c r="Y25" s="55">
        <v>11000</v>
      </c>
      <c r="Z25" s="55">
        <v>10500</v>
      </c>
      <c r="AA25" s="55">
        <v>10500</v>
      </c>
      <c r="AB25" s="55">
        <v>10000</v>
      </c>
      <c r="AC25" s="55">
        <v>10000</v>
      </c>
      <c r="AD25" s="55">
        <v>9500</v>
      </c>
      <c r="AE25" s="55">
        <v>8500</v>
      </c>
      <c r="AF25" s="55">
        <v>7000</v>
      </c>
      <c r="AG25" s="55">
        <v>5500</v>
      </c>
      <c r="AH25" s="55">
        <v>4000</v>
      </c>
      <c r="AI25" s="55">
        <v>3500</v>
      </c>
      <c r="AJ25" s="55">
        <v>2000</v>
      </c>
      <c r="AK25" s="55"/>
      <c r="AL25" s="9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</row>
    <row r="26" spans="2:67" ht="13.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</row>
    <row r="27" spans="1:67" ht="13.5">
      <c r="A27" s="7" t="s">
        <v>23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</row>
    <row r="28" spans="1:68" s="22" customFormat="1" ht="13.5">
      <c r="A28" s="22" t="s">
        <v>24</v>
      </c>
      <c r="B28" s="23">
        <f>B2</f>
        <v>39000</v>
      </c>
      <c r="C28" s="23">
        <f>C2</f>
        <v>59600</v>
      </c>
      <c r="D28" s="23">
        <f>D2</f>
        <v>73500</v>
      </c>
      <c r="E28" s="23">
        <f>E2</f>
        <v>75000</v>
      </c>
      <c r="F28" s="23">
        <f>F2</f>
        <v>78000</v>
      </c>
      <c r="G28" s="23">
        <f>G2</f>
        <v>80000</v>
      </c>
      <c r="H28" s="23">
        <f>H2</f>
        <v>85000</v>
      </c>
      <c r="I28" s="23">
        <f>I2</f>
        <v>90000</v>
      </c>
      <c r="J28" s="23">
        <f>J2</f>
        <v>93000</v>
      </c>
      <c r="K28" s="23">
        <f>K2</f>
        <v>95000</v>
      </c>
      <c r="L28" s="23">
        <f>L2</f>
        <v>100000</v>
      </c>
      <c r="M28" s="23">
        <f>M2</f>
        <v>105000</v>
      </c>
      <c r="N28" s="23">
        <f>N2</f>
        <v>110000</v>
      </c>
      <c r="O28" s="23">
        <f>O2</f>
        <v>115000</v>
      </c>
      <c r="P28" s="23">
        <f>P2</f>
        <v>120000</v>
      </c>
      <c r="Q28" s="23">
        <f>Q2</f>
        <v>125000</v>
      </c>
      <c r="R28" s="23">
        <f>R2</f>
        <v>130000</v>
      </c>
      <c r="S28" s="23">
        <f>S2</f>
        <v>135000</v>
      </c>
      <c r="T28" s="23">
        <f>T2</f>
        <v>140000</v>
      </c>
      <c r="U28" s="23">
        <f>U2</f>
        <v>145000</v>
      </c>
      <c r="V28" s="23">
        <f>V2</f>
        <v>147000</v>
      </c>
      <c r="W28" s="23">
        <f>W2</f>
        <v>150000</v>
      </c>
      <c r="X28" s="23">
        <f>X2</f>
        <v>155000</v>
      </c>
      <c r="Y28" s="23">
        <f>Y2</f>
        <v>156000</v>
      </c>
      <c r="Z28" s="23">
        <f>Z2</f>
        <v>160000</v>
      </c>
      <c r="AA28" s="23">
        <f>AA2</f>
        <v>165000</v>
      </c>
      <c r="AB28" s="23">
        <f>AB2</f>
        <v>170000</v>
      </c>
      <c r="AC28" s="23">
        <f>AC2</f>
        <v>175000</v>
      </c>
      <c r="AD28" s="23">
        <f>AD2</f>
        <v>180000</v>
      </c>
      <c r="AE28" s="23">
        <f>AE2</f>
        <v>185000</v>
      </c>
      <c r="AF28" s="23">
        <f>AF2</f>
        <v>190000</v>
      </c>
      <c r="AG28" s="23">
        <f>AG2</f>
        <v>195000</v>
      </c>
      <c r="AH28" s="23">
        <f>AH2</f>
        <v>200000</v>
      </c>
      <c r="AI28" s="23">
        <f>AI2</f>
        <v>202000</v>
      </c>
      <c r="AJ28" s="23">
        <f>AJ2</f>
        <v>210000</v>
      </c>
      <c r="AK28" s="23">
        <f>AK2</f>
        <v>216805</v>
      </c>
      <c r="AL28" s="23">
        <f>AL2</f>
        <v>220000</v>
      </c>
      <c r="AM28" s="23">
        <f>AM2</f>
        <v>230000</v>
      </c>
      <c r="AN28" s="23">
        <f>AN2</f>
        <v>240000</v>
      </c>
      <c r="AO28" s="23">
        <f>AO2</f>
        <v>250000</v>
      </c>
      <c r="AP28" s="23">
        <f>AP2</f>
        <v>260000</v>
      </c>
      <c r="AQ28" s="23">
        <f>AQ2</f>
        <v>270000</v>
      </c>
      <c r="AR28" s="23">
        <f>AR2</f>
        <v>280000</v>
      </c>
      <c r="AS28" s="23">
        <f>AS2</f>
        <v>290000</v>
      </c>
      <c r="AT28" s="23">
        <f>AT2</f>
        <v>300000</v>
      </c>
      <c r="AU28" s="23">
        <f>AU2</f>
        <v>305000</v>
      </c>
      <c r="AV28" s="23">
        <f>AV2</f>
        <v>310000</v>
      </c>
      <c r="AW28" s="23">
        <f>AW2</f>
        <v>315000</v>
      </c>
      <c r="AX28" s="23">
        <f>AX2</f>
        <v>320000</v>
      </c>
      <c r="AY28" s="23">
        <f>AY2</f>
        <v>325000</v>
      </c>
      <c r="AZ28" s="23">
        <f>AZ2</f>
        <v>330000</v>
      </c>
      <c r="BA28" s="23">
        <f>BA2</f>
        <v>335000</v>
      </c>
      <c r="BB28" s="23">
        <f>BB2</f>
        <v>340000</v>
      </c>
      <c r="BC28" s="23">
        <f>BC2</f>
        <v>345000</v>
      </c>
      <c r="BD28" s="23">
        <f>BD2</f>
        <v>350000</v>
      </c>
      <c r="BE28" s="23">
        <f>BE2</f>
        <v>360000</v>
      </c>
      <c r="BF28" s="23">
        <f>BF2</f>
        <v>370000</v>
      </c>
      <c r="BG28" s="23">
        <f>BG2</f>
        <v>380000</v>
      </c>
      <c r="BH28" s="23">
        <f>BH2</f>
        <v>390000</v>
      </c>
      <c r="BI28" s="23">
        <f>BI2</f>
        <v>400000</v>
      </c>
      <c r="BJ28" s="23">
        <f>BJ2</f>
        <v>410000</v>
      </c>
      <c r="BK28" s="23">
        <f>BK2</f>
        <v>420000</v>
      </c>
      <c r="BL28" s="23">
        <f>BL2</f>
        <v>450000</v>
      </c>
      <c r="BM28" s="23">
        <f>BM2</f>
        <v>500000</v>
      </c>
      <c r="BN28" s="23">
        <f>BN2</f>
        <v>550000</v>
      </c>
      <c r="BO28" s="23">
        <f>BO2</f>
        <v>0</v>
      </c>
      <c r="BP28"/>
    </row>
    <row r="29" spans="1:68" s="22" customFormat="1" ht="13.5">
      <c r="A29" s="22" t="s">
        <v>25</v>
      </c>
      <c r="B29" s="24">
        <f>B2*0.27</f>
        <v>10530</v>
      </c>
      <c r="C29" s="24">
        <f>C2*0.27</f>
        <v>16092.000000000002</v>
      </c>
      <c r="D29" s="24">
        <f>D2*0.27</f>
        <v>19845</v>
      </c>
      <c r="E29" s="24">
        <f>E2*0.27</f>
        <v>20250</v>
      </c>
      <c r="F29" s="24">
        <f>F2*0.27</f>
        <v>21060</v>
      </c>
      <c r="G29" s="24">
        <f>G2*0.27</f>
        <v>21600</v>
      </c>
      <c r="H29" s="24">
        <f>H2*0.27</f>
        <v>22950</v>
      </c>
      <c r="I29" s="24">
        <f>I2*0.27</f>
        <v>24300</v>
      </c>
      <c r="J29" s="24">
        <f>J2*0.27</f>
        <v>25110</v>
      </c>
      <c r="K29" s="24">
        <f>K2*0.27</f>
        <v>25650</v>
      </c>
      <c r="L29" s="24">
        <f>L2*0.27</f>
        <v>27000</v>
      </c>
      <c r="M29" s="24">
        <f>M2*0.27</f>
        <v>28350.000000000004</v>
      </c>
      <c r="N29" s="24">
        <f>N2*0.27</f>
        <v>29700.000000000004</v>
      </c>
      <c r="O29" s="24">
        <f>O2*0.27</f>
        <v>31050.000000000004</v>
      </c>
      <c r="P29" s="24">
        <f>P2*0.27</f>
        <v>32400.000000000004</v>
      </c>
      <c r="Q29" s="24">
        <f>Q2*0.27</f>
        <v>33750</v>
      </c>
      <c r="R29" s="24">
        <f>R2*0.27</f>
        <v>35100</v>
      </c>
      <c r="S29" s="24">
        <f>S2*0.27</f>
        <v>36450</v>
      </c>
      <c r="T29" s="24">
        <f>T2*0.27</f>
        <v>37800</v>
      </c>
      <c r="U29" s="24">
        <f>U2*0.27</f>
        <v>39150</v>
      </c>
      <c r="V29" s="24">
        <f>V2*0.27</f>
        <v>39690</v>
      </c>
      <c r="W29" s="24">
        <f>W2*0.27</f>
        <v>40500</v>
      </c>
      <c r="X29" s="24">
        <f>X2*0.27</f>
        <v>41850</v>
      </c>
      <c r="Y29" s="24">
        <f>Y2*0.27</f>
        <v>42120</v>
      </c>
      <c r="Z29" s="24">
        <f>Z2*0.27</f>
        <v>43200</v>
      </c>
      <c r="AA29" s="24">
        <f>AA2*0.27</f>
        <v>44550</v>
      </c>
      <c r="AB29" s="24">
        <f>AB2*0.27</f>
        <v>45900</v>
      </c>
      <c r="AC29" s="24">
        <f>AC2*0.27</f>
        <v>47250</v>
      </c>
      <c r="AD29" s="27">
        <f>AD2*0.27</f>
        <v>48600</v>
      </c>
      <c r="AE29" s="28">
        <f>AE2*0.27</f>
        <v>49950</v>
      </c>
      <c r="AF29" s="24">
        <f>AF2*0.27</f>
        <v>51300</v>
      </c>
      <c r="AG29" s="24">
        <f>AG2*0.27</f>
        <v>52650</v>
      </c>
      <c r="AH29" s="28">
        <f>AH2*0.27</f>
        <v>54000</v>
      </c>
      <c r="AI29" s="28">
        <f>AI2*0.27</f>
        <v>54540</v>
      </c>
      <c r="AJ29" s="24">
        <f>AJ2*0.27</f>
        <v>56700.00000000001</v>
      </c>
      <c r="AK29" s="24">
        <f>AK2*0.27</f>
        <v>58537.350000000006</v>
      </c>
      <c r="AL29" s="24">
        <f>AL2*0.27</f>
        <v>59400.00000000001</v>
      </c>
      <c r="AM29" s="24">
        <f>AM2*0.27</f>
        <v>62100.00000000001</v>
      </c>
      <c r="AN29" s="24">
        <f>AN2*0.27</f>
        <v>64800.00000000001</v>
      </c>
      <c r="AO29" s="27">
        <f>AO2*0.27</f>
        <v>67500</v>
      </c>
      <c r="AP29" s="24">
        <f>AP2*0.27</f>
        <v>70200</v>
      </c>
      <c r="AQ29" s="24">
        <f>AQ2*0.27</f>
        <v>72900</v>
      </c>
      <c r="AR29" s="24">
        <f>AR2*0.27</f>
        <v>75600</v>
      </c>
      <c r="AS29" s="24">
        <f>AS2*0.27</f>
        <v>78300</v>
      </c>
      <c r="AT29" s="24">
        <f>AT2*0.27</f>
        <v>81000</v>
      </c>
      <c r="AU29" s="24">
        <f>AU2*0.27</f>
        <v>82350</v>
      </c>
      <c r="AV29" s="24">
        <f>AV2*0.27</f>
        <v>83700</v>
      </c>
      <c r="AW29" s="24">
        <f>AW2*0.27</f>
        <v>85050</v>
      </c>
      <c r="AX29" s="24">
        <f>AX2*0.27</f>
        <v>86400</v>
      </c>
      <c r="AY29" s="24">
        <f>AY2*0.27</f>
        <v>87750</v>
      </c>
      <c r="AZ29" s="24">
        <f>AZ2*0.27</f>
        <v>89100</v>
      </c>
      <c r="BA29" s="24">
        <f>BA2*0.27</f>
        <v>90450</v>
      </c>
      <c r="BB29" s="24">
        <f>BB2*0.27</f>
        <v>91800</v>
      </c>
      <c r="BC29" s="24">
        <f>BC2*0.27</f>
        <v>93150</v>
      </c>
      <c r="BD29" s="24">
        <f>BD2*0.27</f>
        <v>94500</v>
      </c>
      <c r="BE29" s="24">
        <f>BE2*0.27</f>
        <v>97200</v>
      </c>
      <c r="BF29" s="24">
        <f>BF2*0.27</f>
        <v>99900</v>
      </c>
      <c r="BG29" s="24">
        <f>BG2*0.27</f>
        <v>102600</v>
      </c>
      <c r="BH29" s="24">
        <f>BH2*0.27</f>
        <v>105300</v>
      </c>
      <c r="BI29" s="24">
        <f>BI2*0.27</f>
        <v>108000</v>
      </c>
      <c r="BJ29" s="24">
        <f>BJ2*0.27</f>
        <v>110700.00000000001</v>
      </c>
      <c r="BK29" s="24">
        <f>BK2*0.27</f>
        <v>113400.00000000001</v>
      </c>
      <c r="BL29" s="24">
        <f>BL2*0.27</f>
        <v>121500.00000000001</v>
      </c>
      <c r="BM29" s="24">
        <f>BM2*0.27</f>
        <v>135000</v>
      </c>
      <c r="BN29" s="24">
        <f>BN2*0.27</f>
        <v>148500</v>
      </c>
      <c r="BO29" s="24"/>
      <c r="BP29"/>
    </row>
    <row r="30" spans="1:68" s="22" customFormat="1" ht="13.5">
      <c r="A30" s="22" t="s">
        <v>26</v>
      </c>
      <c r="B30" s="23">
        <f>B28*0.015</f>
        <v>585</v>
      </c>
      <c r="C30" s="23">
        <f>C28*0.015</f>
        <v>894</v>
      </c>
      <c r="D30" s="23">
        <f>D28*0.015</f>
        <v>1102.5</v>
      </c>
      <c r="E30" s="23">
        <f>E28*0.015</f>
        <v>1125</v>
      </c>
      <c r="F30" s="23">
        <f>F28*0.015</f>
        <v>1170</v>
      </c>
      <c r="G30" s="23">
        <f>G28*0.015</f>
        <v>1200</v>
      </c>
      <c r="H30" s="23">
        <f>H28*0.015</f>
        <v>1275</v>
      </c>
      <c r="I30" s="23">
        <f>I28*0.015</f>
        <v>1350</v>
      </c>
      <c r="J30" s="23">
        <f>J28*0.015</f>
        <v>1395</v>
      </c>
      <c r="K30" s="23">
        <f>K28*0.015</f>
        <v>1425</v>
      </c>
      <c r="L30" s="23">
        <f>L28*0.015</f>
        <v>1500</v>
      </c>
      <c r="M30" s="23">
        <f>M28*0.015</f>
        <v>1575</v>
      </c>
      <c r="N30" s="23">
        <f>N28*0.015</f>
        <v>1650</v>
      </c>
      <c r="O30" s="23">
        <f>O28*0.015</f>
        <v>1725</v>
      </c>
      <c r="P30" s="23">
        <f>P28*0.015</f>
        <v>1800</v>
      </c>
      <c r="Q30" s="23">
        <f>Q28*0.015</f>
        <v>1875</v>
      </c>
      <c r="R30" s="23">
        <f>R28*0.015</f>
        <v>1950</v>
      </c>
      <c r="S30" s="23">
        <f>S28*0.015</f>
        <v>2025</v>
      </c>
      <c r="T30" s="23">
        <f>T28*0.015</f>
        <v>2100</v>
      </c>
      <c r="U30" s="23">
        <f>U28*0.015</f>
        <v>2175</v>
      </c>
      <c r="V30" s="23">
        <f>V28*0.015</f>
        <v>2205</v>
      </c>
      <c r="W30" s="23">
        <f>W28*0.015</f>
        <v>2250</v>
      </c>
      <c r="X30" s="23">
        <f>X28*0.015</f>
        <v>2325</v>
      </c>
      <c r="Y30" s="23">
        <f>Y28*0.015</f>
        <v>2340</v>
      </c>
      <c r="Z30" s="23">
        <f>Z28*0.015</f>
        <v>2400</v>
      </c>
      <c r="AA30" s="23">
        <f>AA28*0.015</f>
        <v>2475</v>
      </c>
      <c r="AB30" s="23">
        <f>AB28*0.015</f>
        <v>2550</v>
      </c>
      <c r="AC30" s="23">
        <f>AC28*0.015</f>
        <v>2625</v>
      </c>
      <c r="AD30" s="23">
        <f>AD28*0.015</f>
        <v>2700</v>
      </c>
      <c r="AE30" s="23">
        <f>AE28*0.015</f>
        <v>2775</v>
      </c>
      <c r="AF30" s="23">
        <f>AF28*0.015</f>
        <v>2850</v>
      </c>
      <c r="AG30" s="23">
        <f>AG28*0.015</f>
        <v>2925</v>
      </c>
      <c r="AH30" s="23">
        <f>AH28*0.015</f>
        <v>3000</v>
      </c>
      <c r="AI30" s="23">
        <f>AI28*0.015</f>
        <v>3030</v>
      </c>
      <c r="AJ30" s="23">
        <f>AJ28*0.015</f>
        <v>3150</v>
      </c>
      <c r="AK30" s="23">
        <f>AK28*0.015</f>
        <v>3252.075</v>
      </c>
      <c r="AL30" s="23">
        <f>AL28*0.015</f>
        <v>3300</v>
      </c>
      <c r="AM30" s="23">
        <f>AM28*0.015</f>
        <v>3450</v>
      </c>
      <c r="AN30" s="23">
        <f>AN28*0.015</f>
        <v>3600</v>
      </c>
      <c r="AO30" s="23">
        <f>AO28*0.015</f>
        <v>3750</v>
      </c>
      <c r="AP30" s="23">
        <f>AP28*0.015</f>
        <v>3900</v>
      </c>
      <c r="AQ30" s="23">
        <f>AQ28*0.015</f>
        <v>4050</v>
      </c>
      <c r="AR30" s="23">
        <f>AR28*0.015</f>
        <v>4200</v>
      </c>
      <c r="AS30" s="23">
        <f>AS28*0.015</f>
        <v>4350</v>
      </c>
      <c r="AT30" s="23">
        <f>AT28*0.015</f>
        <v>4500</v>
      </c>
      <c r="AU30" s="23">
        <f>AU28*0.015</f>
        <v>4575</v>
      </c>
      <c r="AV30" s="23">
        <f>AV28*0.015</f>
        <v>4650</v>
      </c>
      <c r="AW30" s="23">
        <f>AW28*0.015</f>
        <v>4725</v>
      </c>
      <c r="AX30" s="23">
        <f>AX28*0.015</f>
        <v>4800</v>
      </c>
      <c r="AY30" s="23">
        <f>AY28*0.015</f>
        <v>4875</v>
      </c>
      <c r="AZ30" s="23">
        <f>AZ28*0.015</f>
        <v>4950</v>
      </c>
      <c r="BA30" s="23">
        <f>BA28*0.015</f>
        <v>5025</v>
      </c>
      <c r="BB30" s="23">
        <f>BB28*0.015</f>
        <v>5100</v>
      </c>
      <c r="BC30" s="23">
        <f>BC28*0.015</f>
        <v>5175</v>
      </c>
      <c r="BD30" s="23">
        <f>BD28*0.015</f>
        <v>5250</v>
      </c>
      <c r="BE30" s="23">
        <f>BE28*0.015</f>
        <v>5400</v>
      </c>
      <c r="BF30" s="23">
        <f>BF28*0.015</f>
        <v>5550</v>
      </c>
      <c r="BG30" s="23">
        <f>BG28*0.015</f>
        <v>5700</v>
      </c>
      <c r="BH30" s="23">
        <f>BH28*0.015</f>
        <v>5850</v>
      </c>
      <c r="BI30" s="23">
        <f>BI28*0.015</f>
        <v>6000</v>
      </c>
      <c r="BJ30" s="23">
        <f>BJ28*0.015</f>
        <v>6150</v>
      </c>
      <c r="BK30" s="23">
        <f>BK28*0.015</f>
        <v>6300</v>
      </c>
      <c r="BL30" s="23">
        <f>BL28*0.015</f>
        <v>6750</v>
      </c>
      <c r="BM30" s="23">
        <f>BM28*0.015</f>
        <v>7500</v>
      </c>
      <c r="BN30" s="23">
        <f>BN28*0.015</f>
        <v>8250</v>
      </c>
      <c r="BO30" s="23">
        <f>BO28*0.015</f>
        <v>0</v>
      </c>
      <c r="BP30"/>
    </row>
    <row r="31" spans="1:67" ht="13.5">
      <c r="A31" s="7" t="s">
        <v>27</v>
      </c>
      <c r="B31" s="13">
        <f>B28+B29+B30</f>
        <v>50115</v>
      </c>
      <c r="C31" s="13">
        <f>C28+C29+C30</f>
        <v>76586</v>
      </c>
      <c r="D31" s="13">
        <f>D28+D29+D30</f>
        <v>94447.5</v>
      </c>
      <c r="E31" s="13">
        <f>E28+E29+E30</f>
        <v>96375</v>
      </c>
      <c r="F31" s="13">
        <f>F28+F29+F30</f>
        <v>100230</v>
      </c>
      <c r="G31" s="13">
        <f>G28+G29+G30</f>
        <v>102800</v>
      </c>
      <c r="H31" s="13">
        <f>H28+H29+H30</f>
        <v>109225</v>
      </c>
      <c r="I31" s="13">
        <f>I28+I29+I30</f>
        <v>115650</v>
      </c>
      <c r="J31" s="13">
        <f>J28+J29+J30</f>
        <v>119505</v>
      </c>
      <c r="K31" s="13">
        <f>K28+K29+K30</f>
        <v>122075</v>
      </c>
      <c r="L31" s="13">
        <f>L28+L29+L30</f>
        <v>128500</v>
      </c>
      <c r="M31" s="13">
        <f>M28+M29+M30</f>
        <v>134925</v>
      </c>
      <c r="N31" s="13">
        <f>N28+N29+N30</f>
        <v>141350</v>
      </c>
      <c r="O31" s="13">
        <f>O28+O29+O30</f>
        <v>147775</v>
      </c>
      <c r="P31" s="13">
        <f>P28+P29+P30</f>
        <v>154200</v>
      </c>
      <c r="Q31" s="13">
        <f>Q28+Q29+Q30</f>
        <v>160625</v>
      </c>
      <c r="R31" s="13">
        <f>R28+R29+R30</f>
        <v>167050</v>
      </c>
      <c r="S31" s="13">
        <f>S28+S29+S30</f>
        <v>173475</v>
      </c>
      <c r="T31" s="13">
        <f>T28+T29+T30</f>
        <v>179900</v>
      </c>
      <c r="U31" s="13">
        <f>U28+U29+U30</f>
        <v>186325</v>
      </c>
      <c r="V31" s="13">
        <f>V28+V29+V30</f>
        <v>188895</v>
      </c>
      <c r="W31" s="13">
        <f>W28+W29+W30</f>
        <v>192750</v>
      </c>
      <c r="X31" s="13">
        <f>X28+X29+X30</f>
        <v>199175</v>
      </c>
      <c r="Y31" s="13">
        <f>Y28+Y29+Y30</f>
        <v>200460</v>
      </c>
      <c r="Z31" s="13">
        <f>Z28+Z29+Z30</f>
        <v>205600</v>
      </c>
      <c r="AA31" s="13">
        <f>AA28+AA29+AA30</f>
        <v>212025</v>
      </c>
      <c r="AB31" s="13">
        <f>AB28+AB29+AB30</f>
        <v>218450</v>
      </c>
      <c r="AC31" s="13">
        <f>AC28+AC29+AC30</f>
        <v>224875</v>
      </c>
      <c r="AD31" s="13">
        <f>AD28+AD29+AD30</f>
        <v>231300</v>
      </c>
      <c r="AE31" s="13">
        <f>AE28+AE29+AE30</f>
        <v>237725</v>
      </c>
      <c r="AF31" s="13">
        <f>AF28+AF29+AF30</f>
        <v>244150</v>
      </c>
      <c r="AG31" s="13">
        <f>AG28+AG29+AG30</f>
        <v>250575</v>
      </c>
      <c r="AH31" s="13">
        <f>AH28+AH29+AH30</f>
        <v>257000</v>
      </c>
      <c r="AI31" s="13">
        <f>AI28+AI29+AI30</f>
        <v>259570</v>
      </c>
      <c r="AJ31" s="13">
        <f>AJ28+AJ29+AJ30</f>
        <v>269850</v>
      </c>
      <c r="AK31" s="13">
        <f>AK28+AK29+AK30</f>
        <v>278594.425</v>
      </c>
      <c r="AL31" s="13">
        <f>AL28+AL29+AL30</f>
        <v>282700</v>
      </c>
      <c r="AM31" s="13">
        <f>AM28+AM29+AM30</f>
        <v>295550</v>
      </c>
      <c r="AN31" s="13">
        <f>AN28+AN29+AN30</f>
        <v>308400</v>
      </c>
      <c r="AO31" s="13">
        <f>AO28+AO29+AO30</f>
        <v>321250</v>
      </c>
      <c r="AP31" s="13">
        <f>AP28+AP29+AP30</f>
        <v>334100</v>
      </c>
      <c r="AQ31" s="13">
        <f>AQ28+AQ29+AQ30</f>
        <v>346950</v>
      </c>
      <c r="AR31" s="13">
        <f>AR28+AR29+AR30</f>
        <v>359800</v>
      </c>
      <c r="AS31" s="13">
        <f>AS28+AS29+AS30</f>
        <v>372650</v>
      </c>
      <c r="AT31" s="13">
        <f>AT28+AT29+AT30</f>
        <v>385500</v>
      </c>
      <c r="AU31" s="13">
        <f>AU28+AU29+AU30</f>
        <v>391925</v>
      </c>
      <c r="AV31" s="13">
        <f>AV28+AV29+AV30</f>
        <v>398350</v>
      </c>
      <c r="AW31" s="13">
        <f>AW28+AW29+AW30</f>
        <v>404775</v>
      </c>
      <c r="AX31" s="13">
        <f>AX28+AX29+AX30</f>
        <v>411200</v>
      </c>
      <c r="AY31" s="13">
        <f>AY28+AY29+AY30</f>
        <v>417625</v>
      </c>
      <c r="AZ31" s="13">
        <f>AZ28+AZ29+AZ30</f>
        <v>424050</v>
      </c>
      <c r="BA31" s="13">
        <f>BA28+BA29+BA30</f>
        <v>430475</v>
      </c>
      <c r="BB31" s="13">
        <f>BB28+BB29+BB30</f>
        <v>436900</v>
      </c>
      <c r="BC31" s="13">
        <f>BC28+BC29+BC30</f>
        <v>443325</v>
      </c>
      <c r="BD31" s="13">
        <f>BD28+BD29+BD30</f>
        <v>449750</v>
      </c>
      <c r="BE31" s="13">
        <f>BE28+BE29+BE30</f>
        <v>462600</v>
      </c>
      <c r="BF31" s="13">
        <f>BF28+BF29+BF30</f>
        <v>475450</v>
      </c>
      <c r="BG31" s="13">
        <f>BG28+BG29+BG30</f>
        <v>488300</v>
      </c>
      <c r="BH31" s="13">
        <f>BH28+BH29+BH30</f>
        <v>501150</v>
      </c>
      <c r="BI31" s="13">
        <f>BI28+BI29+BI30</f>
        <v>514000</v>
      </c>
      <c r="BJ31" s="13">
        <f>BJ28+BJ29+BJ30</f>
        <v>526850</v>
      </c>
      <c r="BK31" s="13">
        <f>BK28+BK29+BK30</f>
        <v>539700</v>
      </c>
      <c r="BL31" s="13">
        <f>BL28+BL29+BL30</f>
        <v>578250</v>
      </c>
      <c r="BM31" s="13">
        <f>BM28+BM29+BM30</f>
        <v>642500</v>
      </c>
      <c r="BN31" s="13">
        <f>BN28+BN29+BN30</f>
        <v>706750</v>
      </c>
      <c r="BO31" s="13">
        <f>BO28+BO29+BO30</f>
        <v>0</v>
      </c>
    </row>
    <row r="32" spans="2:67" ht="13.5">
      <c r="B32" s="13"/>
      <c r="C32" s="13"/>
      <c r="D32" s="35"/>
      <c r="E32" s="35"/>
      <c r="F32" s="36"/>
      <c r="G32" s="13"/>
      <c r="H32" s="35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35"/>
      <c r="V32" s="13"/>
      <c r="W32" s="13"/>
      <c r="X32" s="35"/>
      <c r="Y32" s="36"/>
      <c r="Z32" s="13"/>
      <c r="AA32" s="13"/>
      <c r="AB32" s="13"/>
      <c r="AC32" s="13"/>
      <c r="AD32" s="38"/>
      <c r="AE32" s="35"/>
      <c r="AF32" s="13"/>
      <c r="AG32" s="13"/>
      <c r="AH32" s="35"/>
      <c r="AI32" s="35"/>
      <c r="AJ32" s="13"/>
      <c r="AK32" s="13"/>
      <c r="AL32" s="13"/>
      <c r="AM32" s="13"/>
      <c r="AN32" s="13"/>
      <c r="AO32" s="38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</row>
    <row r="33" spans="1:67" ht="13.5">
      <c r="A33" s="7" t="s">
        <v>28</v>
      </c>
      <c r="B33" s="13">
        <f>B2+B25</f>
        <v>49140</v>
      </c>
      <c r="C33" s="13">
        <f>C2+C25</f>
        <v>75096</v>
      </c>
      <c r="D33" s="35">
        <f>D2+D25</f>
        <v>88400</v>
      </c>
      <c r="E33" s="35">
        <f>E2+E25</f>
        <v>89700</v>
      </c>
      <c r="F33" s="35">
        <f>F2+F25</f>
        <v>92700</v>
      </c>
      <c r="G33" s="35">
        <f>G2+G25</f>
        <v>94700</v>
      </c>
      <c r="H33" s="35">
        <f>H2+H25</f>
        <v>99400</v>
      </c>
      <c r="I33" s="35">
        <f>I2+I25</f>
        <v>104100</v>
      </c>
      <c r="J33" s="35">
        <f>J2+J25</f>
        <v>106800</v>
      </c>
      <c r="K33" s="35">
        <f>K2+K25</f>
        <v>108800</v>
      </c>
      <c r="L33" s="35">
        <f>L2+L25</f>
        <v>113500</v>
      </c>
      <c r="M33" s="35">
        <f>M2+M25</f>
        <v>118200</v>
      </c>
      <c r="N33" s="35">
        <f>N2+N25</f>
        <v>122900</v>
      </c>
      <c r="O33" s="35">
        <f>O2+O25</f>
        <v>127900</v>
      </c>
      <c r="P33" s="35">
        <f>P2+P25</f>
        <v>132600</v>
      </c>
      <c r="Q33" s="35">
        <f>Q2+Q25</f>
        <v>137300</v>
      </c>
      <c r="R33" s="35">
        <f>R2+R25</f>
        <v>141900</v>
      </c>
      <c r="S33" s="35">
        <f>S2+S25</f>
        <v>146900</v>
      </c>
      <c r="T33" s="35">
        <f>T2+T25</f>
        <v>151500</v>
      </c>
      <c r="U33" s="35">
        <f>U2+U25</f>
        <v>156500</v>
      </c>
      <c r="V33" s="35">
        <f>V2+V25</f>
        <v>158500</v>
      </c>
      <c r="W33" s="35">
        <f>W2+W25</f>
        <v>161000</v>
      </c>
      <c r="X33" s="35">
        <f>X2+X25</f>
        <v>166000</v>
      </c>
      <c r="Y33" s="35">
        <f>Y2+Y25</f>
        <v>167000</v>
      </c>
      <c r="Z33" s="35">
        <f>Z2+Z25</f>
        <v>170500</v>
      </c>
      <c r="AA33" s="35">
        <f>AA2+AA25</f>
        <v>175500</v>
      </c>
      <c r="AB33" s="35">
        <f>AB2+AB25</f>
        <v>180000</v>
      </c>
      <c r="AC33" s="35">
        <f>AC2+AC25</f>
        <v>185000</v>
      </c>
      <c r="AD33" s="35">
        <f>AD2+AD25</f>
        <v>189500</v>
      </c>
      <c r="AE33" s="35">
        <f>AE2+AE25</f>
        <v>193500</v>
      </c>
      <c r="AF33" s="35">
        <f>AF2+AF25</f>
        <v>197000</v>
      </c>
      <c r="AG33" s="35">
        <f>AG2+AG25</f>
        <v>200500</v>
      </c>
      <c r="AH33" s="35">
        <f>AH2+AH25</f>
        <v>204000</v>
      </c>
      <c r="AI33" s="35">
        <f>AI2+AI25</f>
        <v>205500</v>
      </c>
      <c r="AJ33" s="35">
        <f>AJ2+AJ25</f>
        <v>212000</v>
      </c>
      <c r="AK33" s="35">
        <f>AK2+AK25</f>
        <v>216805</v>
      </c>
      <c r="AL33" s="13">
        <f>AL28</f>
        <v>220000</v>
      </c>
      <c r="AM33" s="13">
        <f>AM28</f>
        <v>230000</v>
      </c>
      <c r="AN33" s="13">
        <f>AN28</f>
        <v>240000</v>
      </c>
      <c r="AO33" s="13">
        <f>AO28</f>
        <v>250000</v>
      </c>
      <c r="AP33" s="13">
        <f>AP28</f>
        <v>260000</v>
      </c>
      <c r="AQ33" s="13">
        <f>AQ28</f>
        <v>270000</v>
      </c>
      <c r="AR33" s="13">
        <f>AR28</f>
        <v>280000</v>
      </c>
      <c r="AS33" s="13">
        <f>AS28</f>
        <v>290000</v>
      </c>
      <c r="AT33" s="13">
        <f>AT28</f>
        <v>300000</v>
      </c>
      <c r="AU33" s="13">
        <f>AU28</f>
        <v>305000</v>
      </c>
      <c r="AV33" s="13">
        <f>AV28</f>
        <v>310000</v>
      </c>
      <c r="AW33" s="13">
        <f>AW28</f>
        <v>315000</v>
      </c>
      <c r="AX33" s="13">
        <f>AX28</f>
        <v>320000</v>
      </c>
      <c r="AY33" s="13">
        <f>AY28</f>
        <v>325000</v>
      </c>
      <c r="AZ33" s="13">
        <f>AZ28</f>
        <v>330000</v>
      </c>
      <c r="BA33" s="13">
        <f>BA28</f>
        <v>335000</v>
      </c>
      <c r="BB33" s="13">
        <f>BB28</f>
        <v>340000</v>
      </c>
      <c r="BC33" s="13">
        <f>BC28</f>
        <v>345000</v>
      </c>
      <c r="BD33" s="13">
        <f>BD28</f>
        <v>350000</v>
      </c>
      <c r="BE33" s="13">
        <f>BE28</f>
        <v>360000</v>
      </c>
      <c r="BF33" s="13">
        <f>BF28</f>
        <v>370000</v>
      </c>
      <c r="BG33" s="13">
        <f>BG28</f>
        <v>380000</v>
      </c>
      <c r="BH33" s="13">
        <f>BH28</f>
        <v>390000</v>
      </c>
      <c r="BI33" s="13">
        <f>BI28</f>
        <v>400000</v>
      </c>
      <c r="BJ33" s="13">
        <f>BJ28</f>
        <v>410000</v>
      </c>
      <c r="BK33" s="13">
        <f>BK28</f>
        <v>420000</v>
      </c>
      <c r="BL33" s="13">
        <f>BL28</f>
        <v>450000</v>
      </c>
      <c r="BM33" s="13">
        <f>BM28</f>
        <v>500000</v>
      </c>
      <c r="BN33" s="13">
        <f>BN28</f>
        <v>550000</v>
      </c>
      <c r="BO33" s="13"/>
    </row>
    <row r="34" spans="1:68" s="56" customFormat="1" ht="13.5">
      <c r="A34" s="56" t="s">
        <v>29</v>
      </c>
      <c r="B34" s="57">
        <f>B33-(B33*0.345)</f>
        <v>32186.699999999997</v>
      </c>
      <c r="C34" s="57">
        <f>C33-(C33*0.345)</f>
        <v>49187.88</v>
      </c>
      <c r="D34" s="57">
        <f>D33-(D33*0.345)</f>
        <v>57902</v>
      </c>
      <c r="E34" s="57">
        <f>E33-(E33*0.345)</f>
        <v>58753.5</v>
      </c>
      <c r="F34" s="57">
        <f>F33-(F33*0.345)</f>
        <v>60718.5</v>
      </c>
      <c r="G34" s="57">
        <f>G33-(G33*0.345)</f>
        <v>62028.5</v>
      </c>
      <c r="H34" s="57">
        <f>H33-(H33*0.345)</f>
        <v>65107</v>
      </c>
      <c r="I34" s="57">
        <f>I33-(I33*0.345)</f>
        <v>68185.5</v>
      </c>
      <c r="J34" s="57">
        <f>J33-(J33*0.345)</f>
        <v>69954</v>
      </c>
      <c r="K34" s="57">
        <f>K33-(K33*0.345)</f>
        <v>71264</v>
      </c>
      <c r="L34" s="57">
        <f>L33-(L33*0.345)</f>
        <v>74342.5</v>
      </c>
      <c r="M34" s="57">
        <f>M33-(M33*0.345)</f>
        <v>77421</v>
      </c>
      <c r="N34" s="57">
        <f>N33-(N33*0.345)</f>
        <v>80499.5</v>
      </c>
      <c r="O34" s="57">
        <f>O33-(O33*0.345)</f>
        <v>83774.5</v>
      </c>
      <c r="P34" s="57">
        <f>P33-(P33*0.345)</f>
        <v>86853</v>
      </c>
      <c r="Q34" s="57">
        <f>Q33-(Q33*0.345)</f>
        <v>89931.5</v>
      </c>
      <c r="R34" s="57">
        <f>R33-(R33*0.345)</f>
        <v>92944.5</v>
      </c>
      <c r="S34" s="57">
        <f>S33-(S33*0.345)</f>
        <v>96219.5</v>
      </c>
      <c r="T34" s="57">
        <f>T33-(T33*0.345)</f>
        <v>99232.5</v>
      </c>
      <c r="U34" s="57">
        <f>U33-(U33*0.345)</f>
        <v>102507.5</v>
      </c>
      <c r="V34" s="57">
        <f>V33-(V33*0.345)</f>
        <v>103817.5</v>
      </c>
      <c r="W34" s="57">
        <f>W33-(W33*0.345)</f>
        <v>105455</v>
      </c>
      <c r="X34" s="57">
        <f>X33-(X33*0.345)</f>
        <v>108730</v>
      </c>
      <c r="Y34" s="57">
        <f>Y33-(Y33*0.345)</f>
        <v>109385</v>
      </c>
      <c r="Z34" s="57">
        <f>Z33-(Z33*0.345)</f>
        <v>111677.5</v>
      </c>
      <c r="AA34" s="57">
        <f>AA33-(AA33*0.345)</f>
        <v>114952.5</v>
      </c>
      <c r="AB34" s="57">
        <f>AB33-(AB33*0.345)</f>
        <v>117900</v>
      </c>
      <c r="AC34" s="57">
        <f>AC33-(AC33*0.345)</f>
        <v>121175</v>
      </c>
      <c r="AD34" s="57">
        <f>AD33-(AD33*0.345)</f>
        <v>124122.5</v>
      </c>
      <c r="AE34" s="57">
        <f>AE33-(AE33*0.345)</f>
        <v>126742.5</v>
      </c>
      <c r="AF34" s="57">
        <f>AF33-(AF33*0.345)</f>
        <v>129035</v>
      </c>
      <c r="AG34" s="57">
        <f>AG33-(AG33*0.345)</f>
        <v>131327.5</v>
      </c>
      <c r="AH34" s="57">
        <f>AH33-(AH33*0.345)</f>
        <v>133620</v>
      </c>
      <c r="AI34" s="57">
        <f>AI33-(AI33*0.345)</f>
        <v>134602.5</v>
      </c>
      <c r="AJ34" s="57">
        <f>AJ33-(AJ33*0.185)-(((AJ33*12)*0.16)/12)-(((AJ33-2424000)*0.27)*0.16)/12</f>
        <v>146823.2</v>
      </c>
      <c r="AK34" s="57">
        <f>AK33-(AK33*0.185)-(((AK33*12)*0.16)/12)-(((AK33-2424000)*0.27)*0.16)/12</f>
        <v>149953.17700000003</v>
      </c>
      <c r="AL34" s="57">
        <f>AL33-(AL33*0.185)-(((AL33*12)*0.16)/12)-(((AL33-2424000)*0.27)*0.16)/12</f>
        <v>152034.4</v>
      </c>
      <c r="AM34" s="57">
        <f>AM33-(AM33*0.185)-(((AM33*12)*0.16)/12)-(((AM33-2424000)*0.27)*0.16)/12</f>
        <v>158548.4</v>
      </c>
      <c r="AN34" s="57">
        <f>AN33-(AN33*0.185)-(((AN33*12)*0.16)/12)-(((AN33-2424000)*0.27)*0.16)/12</f>
        <v>165062.4</v>
      </c>
      <c r="AO34" s="57">
        <f>AO33-(AO33*0.185)-(((AO33*12)*0.16)/12)-(((AO33-2424000)*0.27)*0.16)/12</f>
        <v>171576.4</v>
      </c>
      <c r="AP34" s="57">
        <f>AP33-(AP33*0.185)-(((AP33*12)*0.16)/12)-(((AP33-2424000)*0.27)*0.16)/12</f>
        <v>178090.4</v>
      </c>
      <c r="AQ34" s="57">
        <f>AQ33-(AQ33*0.185)-(((AQ33*12)*0.16)/12)-(((AQ33-2424000)*0.27)*0.16)/12</f>
        <v>184604.4</v>
      </c>
      <c r="AR34" s="57">
        <f>AR33-(AR33*0.185)-(((AR33*12)*0.16)/12)-(((AR33-2424000)*0.27)*0.16)/12</f>
        <v>191118.4</v>
      </c>
      <c r="AS34" s="57">
        <f>AS33-(AS33*0.185)-(((AS33*12)*0.16)/12)-(((AS33-2424000)*0.27)*0.16)/12</f>
        <v>197632.4</v>
      </c>
      <c r="AT34" s="57">
        <f>AT33-(AT33*0.185)-(((AT33*12)*0.16)/12)-(((AT33-2424000)*0.27)*0.16)/12</f>
        <v>204146.4</v>
      </c>
      <c r="AU34" s="57">
        <f>AU33-(AU33*0.185)-(((AU33*12)*0.16)/12)-(((AU33-2424000)*0.27)*0.16)/12</f>
        <v>207403.4</v>
      </c>
      <c r="AV34" s="57">
        <f>AV33-(AV33*0.185)-(((AV33*12)*0.16)/12)-(((AV33-2424000)*0.27)*0.16)/12</f>
        <v>210660.4</v>
      </c>
      <c r="AW34" s="57">
        <f>AW33-(AW33*0.185)-(((AW33*12)*0.16)/12)-(((AW33-2424000)*0.27)*0.16)/12</f>
        <v>213917.4</v>
      </c>
      <c r="AX34" s="57">
        <f>AX33-(AX33*0.185)-(((AX33*12)*0.16)/12)-(((AX33-2424000)*0.27)*0.16)/12</f>
        <v>217174.4</v>
      </c>
      <c r="AY34" s="57">
        <f>AY33-(AY33*0.185)-(((AY33*12)*0.16)/12)-(((AY33-2424000)*0.27)*0.16)/12</f>
        <v>220431.4</v>
      </c>
      <c r="AZ34" s="57">
        <f>AZ33-(AZ33*0.185)-(((AZ33*12)*0.16)/12)-(((AZ33-2424000)*0.27)*0.16)/12</f>
        <v>223688.4</v>
      </c>
      <c r="BA34" s="57">
        <f>BA33-(BA33*0.185)-(((BA33*12)*0.16)/12)-(((BA33-2424000)*0.27)*0.16)/12</f>
        <v>226945.4</v>
      </c>
      <c r="BB34" s="57">
        <f>BB33-(BB33*0.185)-(((BB33*12)*0.16)/12)-(((BB33-2424000)*0.27)*0.16)/12</f>
        <v>230202.4</v>
      </c>
      <c r="BC34" s="57">
        <f>BC33-(BC33*0.185)-(((BC33*12)*0.16)/12)-(((BC33-2424000)*0.27)*0.16)/12</f>
        <v>233459.4</v>
      </c>
      <c r="BD34" s="57">
        <f>BD33-(BD33*0.185)-(((BD33*12)*0.16)/12)-(((BD33-2424000)*0.27)*0.16)/12</f>
        <v>236716.4</v>
      </c>
      <c r="BE34" s="57">
        <f>BE33-(BE33*0.185)-(((BE33*12)*0.16)/12)-(((BE33-2424000)*0.27)*0.16)/12</f>
        <v>243230.4</v>
      </c>
      <c r="BF34" s="57">
        <f>BF33-(BF33*0.185)-(((BF33*12)*0.16)/12)-(((BF33-2424000)*0.27)*0.16)/12</f>
        <v>249744.4</v>
      </c>
      <c r="BG34" s="57">
        <f>BG33-(BG33*0.185)-(((BG33*12)*0.16)/12)-(((BG33-2424000)*0.27)*0.16)/12</f>
        <v>256258.4</v>
      </c>
      <c r="BH34" s="57">
        <f>BH33-(BH33*0.185)-(((BH33*12)*0.16)/12)-(((BH33-2424000)*0.27)*0.16)/12</f>
        <v>262772.4</v>
      </c>
      <c r="BI34" s="57">
        <f>BI33-(BI33*0.185)-(((BI33*12)*0.16)/12)-(((BI33-2424000)*0.27)*0.16)/12</f>
        <v>269286.4</v>
      </c>
      <c r="BJ34" s="57">
        <f>BJ33-(BJ33*0.185)-(((BJ33*12)*0.16)/12)-(((BJ33-2424000)*0.27)*0.16)/12</f>
        <v>275800.4</v>
      </c>
      <c r="BK34" s="57">
        <f>BK33-(BK33*0.185)-(((BK33*12)*0.16)/12)-(((BK33-2424000)*0.27)*0.16)/12</f>
        <v>282314.4</v>
      </c>
      <c r="BL34" s="57">
        <f>BL33-(BL33*0.185)-(((BL33*12)*0.16)/12)-(((BL33-2424000)*0.27)*0.16)/12</f>
        <v>301856.4</v>
      </c>
      <c r="BM34" s="57">
        <f>BM33-(BM33*0.185)-(((BM33*12)*0.16)/12)-(((BM33-2424000)*0.27)*0.16)/12</f>
        <v>334426.4</v>
      </c>
      <c r="BN34" s="57">
        <f>BN33-(BN33*0.185)-(((BN33*12)*0.16)/12)-(((BN33-2424000)*0.27)*0.16)/12</f>
        <v>366996.4</v>
      </c>
      <c r="BO34" s="57"/>
      <c r="BP34"/>
    </row>
    <row r="35" spans="2:67" ht="13.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</row>
    <row r="36" spans="1:67" ht="13.5">
      <c r="A36" t="s">
        <v>30</v>
      </c>
      <c r="B36" s="13">
        <f>B33*0.27</f>
        <v>13267.800000000001</v>
      </c>
      <c r="C36" s="13">
        <f>C33*0.27</f>
        <v>20275.920000000002</v>
      </c>
      <c r="D36" s="13">
        <f>D33*0.27</f>
        <v>23868</v>
      </c>
      <c r="E36" s="13">
        <f>E33*0.27</f>
        <v>24219</v>
      </c>
      <c r="F36" s="13">
        <f>F33*0.27</f>
        <v>25029</v>
      </c>
      <c r="G36" s="13">
        <f>G33*0.27</f>
        <v>25569</v>
      </c>
      <c r="H36" s="13">
        <f>H33*0.27</f>
        <v>26838</v>
      </c>
      <c r="I36" s="13">
        <f>I33*0.27</f>
        <v>28107.000000000004</v>
      </c>
      <c r="J36" s="13">
        <f>J33*0.27</f>
        <v>28836.000000000004</v>
      </c>
      <c r="K36" s="13">
        <f>K33*0.27</f>
        <v>29376.000000000004</v>
      </c>
      <c r="L36" s="13">
        <f>L33*0.27</f>
        <v>30645.000000000004</v>
      </c>
      <c r="M36" s="13">
        <f>M33*0.27</f>
        <v>31914.000000000004</v>
      </c>
      <c r="N36" s="13">
        <f>N33*0.27</f>
        <v>33183</v>
      </c>
      <c r="O36" s="13">
        <f>O33*0.27</f>
        <v>34533</v>
      </c>
      <c r="P36" s="13">
        <f>P33*0.27</f>
        <v>35802</v>
      </c>
      <c r="Q36" s="13">
        <f>Q33*0.27</f>
        <v>37071</v>
      </c>
      <c r="R36" s="13">
        <f>R33*0.27</f>
        <v>38313</v>
      </c>
      <c r="S36" s="13">
        <f>S33*0.27</f>
        <v>39663</v>
      </c>
      <c r="T36" s="13">
        <f>T33*0.27</f>
        <v>40905</v>
      </c>
      <c r="U36" s="13">
        <f>U33*0.27</f>
        <v>42255</v>
      </c>
      <c r="V36" s="13">
        <f>V33*0.27</f>
        <v>42795</v>
      </c>
      <c r="W36" s="13">
        <f>W33*0.27</f>
        <v>43470</v>
      </c>
      <c r="X36" s="13">
        <f>X33*0.27</f>
        <v>44820</v>
      </c>
      <c r="Y36" s="13">
        <f>Y33*0.27</f>
        <v>45090</v>
      </c>
      <c r="Z36" s="13">
        <f>Z33*0.27</f>
        <v>46035</v>
      </c>
      <c r="AA36" s="13">
        <f>AA33*0.27</f>
        <v>47385</v>
      </c>
      <c r="AB36" s="13">
        <f>AB33*0.27</f>
        <v>48600</v>
      </c>
      <c r="AC36" s="13">
        <f>AC33*0.27</f>
        <v>49950</v>
      </c>
      <c r="AD36" s="13">
        <f>AD33*0.27</f>
        <v>51165</v>
      </c>
      <c r="AE36" s="13">
        <f>AE33*0.27</f>
        <v>52245</v>
      </c>
      <c r="AF36" s="13">
        <f>AF33*0.27</f>
        <v>53190</v>
      </c>
      <c r="AG36" s="13">
        <f>AG33*0.27</f>
        <v>54135</v>
      </c>
      <c r="AH36" s="13">
        <f>AH33*0.27</f>
        <v>55080</v>
      </c>
      <c r="AI36" s="13">
        <f>AI33*0.27</f>
        <v>55485.00000000001</v>
      </c>
      <c r="AJ36" s="13">
        <f>AJ33*0.27</f>
        <v>57240.00000000001</v>
      </c>
      <c r="AK36" s="13">
        <f>AK33*0.27</f>
        <v>58537.350000000006</v>
      </c>
      <c r="AL36" s="13">
        <f>AL33*0.27</f>
        <v>59400.00000000001</v>
      </c>
      <c r="AM36" s="13">
        <f>AM33*0.27</f>
        <v>62100.00000000001</v>
      </c>
      <c r="AN36" s="13">
        <f>AN33*0.27</f>
        <v>64800.00000000001</v>
      </c>
      <c r="AO36" s="13">
        <f>AO33*0.27</f>
        <v>67500</v>
      </c>
      <c r="AP36" s="13">
        <f>AP33*0.27</f>
        <v>70200</v>
      </c>
      <c r="AQ36" s="13">
        <f>AQ33*0.27</f>
        <v>72900</v>
      </c>
      <c r="AR36" s="13">
        <f>AR33*0.27</f>
        <v>75600</v>
      </c>
      <c r="AS36" s="13">
        <f>AS33*0.27</f>
        <v>78300</v>
      </c>
      <c r="AT36" s="13">
        <f>AT33*0.27</f>
        <v>81000</v>
      </c>
      <c r="AU36" s="13">
        <f>AU33*0.27</f>
        <v>82350</v>
      </c>
      <c r="AV36" s="13">
        <f>AV33*0.27</f>
        <v>83700</v>
      </c>
      <c r="AW36" s="13">
        <f>AW33*0.27</f>
        <v>85050</v>
      </c>
      <c r="AX36" s="13">
        <f>AX33*0.27</f>
        <v>86400</v>
      </c>
      <c r="AY36" s="13">
        <f>AY33*0.27</f>
        <v>87750</v>
      </c>
      <c r="AZ36" s="13">
        <f>AZ33*0.27</f>
        <v>89100</v>
      </c>
      <c r="BA36" s="13">
        <f>BA33*0.27</f>
        <v>90450</v>
      </c>
      <c r="BB36" s="13">
        <f>BB33*0.27</f>
        <v>91800</v>
      </c>
      <c r="BC36" s="13">
        <f>BC33*0.27</f>
        <v>93150</v>
      </c>
      <c r="BD36" s="13">
        <f>BD33*0.27</f>
        <v>94500</v>
      </c>
      <c r="BE36" s="13">
        <f>BE33*0.27</f>
        <v>97200</v>
      </c>
      <c r="BF36" s="13">
        <f>BF33*0.27</f>
        <v>99900</v>
      </c>
      <c r="BG36" s="13">
        <f>BG33*0.27</f>
        <v>102600</v>
      </c>
      <c r="BH36" s="13">
        <f>BH33*0.27</f>
        <v>105300</v>
      </c>
      <c r="BI36" s="13">
        <f>BI33*0.27</f>
        <v>108000</v>
      </c>
      <c r="BJ36" s="13">
        <f>BJ33*0.27</f>
        <v>110700.00000000001</v>
      </c>
      <c r="BK36" s="13">
        <f>BK33*0.27</f>
        <v>113400.00000000001</v>
      </c>
      <c r="BL36" s="13">
        <f>BL33*0.27</f>
        <v>121500.00000000001</v>
      </c>
      <c r="BM36" s="13">
        <f>BM33*0.27</f>
        <v>135000</v>
      </c>
      <c r="BN36" s="13">
        <f>BN33*0.27</f>
        <v>148500</v>
      </c>
      <c r="BO36" s="13"/>
    </row>
    <row r="37" spans="1:67" ht="13.5">
      <c r="A37" s="58" t="s">
        <v>31</v>
      </c>
      <c r="B37" s="13">
        <f>B33*0.215</f>
        <v>10565.1</v>
      </c>
      <c r="C37" s="13">
        <v>16125</v>
      </c>
      <c r="D37" s="13">
        <f>16125-(D33-75000)*0.14</f>
        <v>14249</v>
      </c>
      <c r="E37" s="13">
        <f>16125-(E33-75000)*0.14</f>
        <v>14067</v>
      </c>
      <c r="F37" s="13">
        <f>16125-(F33-75000)*0.14</f>
        <v>13647</v>
      </c>
      <c r="G37" s="13">
        <f>16125-(G33-75000)*0.14</f>
        <v>13367</v>
      </c>
      <c r="H37" s="13">
        <f>16125-(H33-75000)*0.14</f>
        <v>12709</v>
      </c>
      <c r="I37" s="13">
        <f>16125-(I33-75000)*0.14</f>
        <v>12051</v>
      </c>
      <c r="J37" s="13">
        <f>16125-(J33-75000)*0.14</f>
        <v>11673</v>
      </c>
      <c r="K37" s="13">
        <f>16125-(K33-75000)*0.14</f>
        <v>11393</v>
      </c>
      <c r="L37" s="13">
        <f>16125-(L33-75000)*0.14</f>
        <v>10735</v>
      </c>
      <c r="M37" s="13">
        <f>16125-(M33-75000)*0.14</f>
        <v>10077</v>
      </c>
      <c r="N37" s="13">
        <f>16125-(N33-75000)*0.14</f>
        <v>9419</v>
      </c>
      <c r="O37" s="13">
        <f>16125-(O33-75000)*0.14</f>
        <v>8719</v>
      </c>
      <c r="P37" s="13">
        <f>16125-(P33-75000)*0.14</f>
        <v>8060.999999999999</v>
      </c>
      <c r="Q37" s="13">
        <f>16125-(Q33-75000)*0.14</f>
        <v>7403</v>
      </c>
      <c r="R37" s="13">
        <f>16125-(R33-75000)*0.14</f>
        <v>6759</v>
      </c>
      <c r="S37" s="13">
        <f>16125-(S33-75000)*0.14</f>
        <v>6058.999999999998</v>
      </c>
      <c r="T37" s="13">
        <f>16125-(T33-75000)*0.14</f>
        <v>5414.999999999998</v>
      </c>
      <c r="U37" s="13">
        <f>16125-(U33-75000)*0.14</f>
        <v>4714.999999999998</v>
      </c>
      <c r="V37" s="13">
        <f>16125-(V33-75000)*0.14</f>
        <v>4434.999999999998</v>
      </c>
      <c r="W37" s="13">
        <f>16125-(W33-75000)*0.14</f>
        <v>4084.999999999998</v>
      </c>
      <c r="X37" s="13">
        <f>16125-(X33-75000)*0.14</f>
        <v>3384.999999999998</v>
      </c>
      <c r="Y37" s="13">
        <f>16125-(Y33-75000)*0.14</f>
        <v>3244.999999999998</v>
      </c>
      <c r="Z37" s="13">
        <f>16125-(Z33-75000)*0.14</f>
        <v>2754.999999999998</v>
      </c>
      <c r="AA37" s="13">
        <f>16125-(AA33-75000)*0.14</f>
        <v>2054.999999999998</v>
      </c>
      <c r="AB37" s="13">
        <f>16125-(AB33-75000)*0.14</f>
        <v>1424.9999999999982</v>
      </c>
      <c r="AC37" s="13">
        <f>16125-(AC33-75000)*0.14</f>
        <v>724.9999999999982</v>
      </c>
      <c r="AD37" s="13">
        <f>16125-(AD33-75000)*0.14</f>
        <v>94.99999999999818</v>
      </c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</row>
    <row r="38" spans="1:67" ht="13.5">
      <c r="A38" t="s">
        <v>32</v>
      </c>
      <c r="B38" s="13">
        <f>B36-B37</f>
        <v>2702.7000000000007</v>
      </c>
      <c r="C38" s="13">
        <f>C36-C37</f>
        <v>4150.920000000002</v>
      </c>
      <c r="D38" s="13">
        <f>D36-D37</f>
        <v>9619</v>
      </c>
      <c r="E38" s="13">
        <f>E36-E37</f>
        <v>10152</v>
      </c>
      <c r="F38" s="13">
        <f>F36-F37</f>
        <v>11382</v>
      </c>
      <c r="G38" s="13">
        <f>G36-G37</f>
        <v>12202</v>
      </c>
      <c r="H38" s="13">
        <f>H36-H37</f>
        <v>14129</v>
      </c>
      <c r="I38" s="13">
        <f>I36-I37</f>
        <v>16056.000000000004</v>
      </c>
      <c r="J38" s="13">
        <f>J36-J37</f>
        <v>17163.000000000004</v>
      </c>
      <c r="K38" s="13">
        <f>K36-K37</f>
        <v>17983.000000000004</v>
      </c>
      <c r="L38" s="13">
        <f>L36-L37</f>
        <v>19910.000000000004</v>
      </c>
      <c r="M38" s="13">
        <f>M36-M37</f>
        <v>21837.000000000004</v>
      </c>
      <c r="N38" s="13">
        <f>N36-N37</f>
        <v>23764</v>
      </c>
      <c r="O38" s="13">
        <f>O36-O37</f>
        <v>25814</v>
      </c>
      <c r="P38" s="13">
        <f>P36-P37</f>
        <v>27741</v>
      </c>
      <c r="Q38" s="13">
        <f>Q36-Q37</f>
        <v>29668</v>
      </c>
      <c r="R38" s="13">
        <f>R36-R37</f>
        <v>31554</v>
      </c>
      <c r="S38" s="13">
        <f>S36-S37</f>
        <v>33604</v>
      </c>
      <c r="T38" s="13">
        <f>T36-T37</f>
        <v>35490</v>
      </c>
      <c r="U38" s="13">
        <f>U36-U37</f>
        <v>37540</v>
      </c>
      <c r="V38" s="13">
        <f>V36-V37</f>
        <v>38360</v>
      </c>
      <c r="W38" s="13">
        <f>W36-W37</f>
        <v>39385</v>
      </c>
      <c r="X38" s="13">
        <f>X36-X37</f>
        <v>41435</v>
      </c>
      <c r="Y38" s="13">
        <f>Y36-Y37</f>
        <v>41845</v>
      </c>
      <c r="Z38" s="13">
        <f>Z36-Z37</f>
        <v>43280</v>
      </c>
      <c r="AA38" s="13">
        <f>AA36-AA37</f>
        <v>45330</v>
      </c>
      <c r="AB38" s="13">
        <f>AB36-AB37</f>
        <v>47175</v>
      </c>
      <c r="AC38" s="13">
        <f>AC36-AC37</f>
        <v>49225</v>
      </c>
      <c r="AD38" s="13">
        <f>AD36-AD37</f>
        <v>51070</v>
      </c>
      <c r="AE38" s="13">
        <f>AE36-AE37</f>
        <v>52245</v>
      </c>
      <c r="AF38" s="13">
        <f>AF36-AF37</f>
        <v>53190</v>
      </c>
      <c r="AG38" s="13">
        <f>AG36-AG37</f>
        <v>54135</v>
      </c>
      <c r="AH38" s="13">
        <f>AH36-AH37</f>
        <v>55080</v>
      </c>
      <c r="AI38" s="13">
        <f>AI36-AI37</f>
        <v>55485.00000000001</v>
      </c>
      <c r="AJ38" s="13">
        <f>AJ36-AJ37</f>
        <v>57240.00000000001</v>
      </c>
      <c r="AK38" s="13">
        <f>AK36-AK37</f>
        <v>58537.350000000006</v>
      </c>
      <c r="AL38" s="13">
        <f>AL36-AL37</f>
        <v>59400.00000000001</v>
      </c>
      <c r="AM38" s="13">
        <f>AM36-AM37</f>
        <v>62100.00000000001</v>
      </c>
      <c r="AN38" s="13">
        <f>AN36-AN37</f>
        <v>64800.00000000001</v>
      </c>
      <c r="AO38" s="13">
        <f>AO36-AO37</f>
        <v>67500</v>
      </c>
      <c r="AP38" s="13">
        <f>AP36-AP37</f>
        <v>70200</v>
      </c>
      <c r="AQ38" s="13">
        <f>AQ36-AQ37</f>
        <v>72900</v>
      </c>
      <c r="AR38" s="13">
        <f>AR36-AR37</f>
        <v>75600</v>
      </c>
      <c r="AS38" s="13">
        <f>AS36-AS37</f>
        <v>78300</v>
      </c>
      <c r="AT38" s="13">
        <f>AT36-AT37</f>
        <v>81000</v>
      </c>
      <c r="AU38" s="13">
        <f>AU36-AU37</f>
        <v>82350</v>
      </c>
      <c r="AV38" s="13">
        <f>AV36-AV37</f>
        <v>83700</v>
      </c>
      <c r="AW38" s="13">
        <f>AW36-AW37</f>
        <v>85050</v>
      </c>
      <c r="AX38" s="13">
        <f>AX36-AX37</f>
        <v>86400</v>
      </c>
      <c r="AY38" s="13">
        <f>AY36-AY37</f>
        <v>87750</v>
      </c>
      <c r="AZ38" s="13">
        <f>AZ36-AZ37</f>
        <v>89100</v>
      </c>
      <c r="BA38" s="13">
        <f>BA36-BA37</f>
        <v>90450</v>
      </c>
      <c r="BB38" s="13">
        <f>BB36-BB37</f>
        <v>91800</v>
      </c>
      <c r="BC38" s="13">
        <f>BC36-BC37</f>
        <v>93150</v>
      </c>
      <c r="BD38" s="13">
        <f>BD36-BD37</f>
        <v>94500</v>
      </c>
      <c r="BE38" s="13">
        <f>BE36-BE37</f>
        <v>97200</v>
      </c>
      <c r="BF38" s="13">
        <f>BF36-BF37</f>
        <v>99900</v>
      </c>
      <c r="BG38" s="13">
        <f>BG36-BG37</f>
        <v>102600</v>
      </c>
      <c r="BH38" s="13">
        <f>BH36-BH37</f>
        <v>105300</v>
      </c>
      <c r="BI38" s="13">
        <f>BI36-BI37</f>
        <v>108000</v>
      </c>
      <c r="BJ38" s="13">
        <f>BJ36-BJ37</f>
        <v>110700.00000000001</v>
      </c>
      <c r="BK38" s="13">
        <f>BK36-BK37</f>
        <v>113400.00000000001</v>
      </c>
      <c r="BL38" s="13">
        <f>BL36-BL37</f>
        <v>121500.00000000001</v>
      </c>
      <c r="BM38" s="13">
        <f>BM36-BM37</f>
        <v>135000</v>
      </c>
      <c r="BN38" s="13">
        <f>BN36-BN37</f>
        <v>148500</v>
      </c>
      <c r="BO38" s="13"/>
    </row>
    <row r="39" spans="1:67" ht="13.5">
      <c r="A39" t="s">
        <v>26</v>
      </c>
      <c r="B39" s="13">
        <f>B33*0.015</f>
        <v>737.1</v>
      </c>
      <c r="C39" s="13">
        <f>C33*0.015</f>
        <v>1126.44</v>
      </c>
      <c r="D39" s="13">
        <f>D33*0.015</f>
        <v>1326</v>
      </c>
      <c r="E39" s="13">
        <f>E33*0.015</f>
        <v>1345.5</v>
      </c>
      <c r="F39" s="13">
        <f>F33*0.015</f>
        <v>1390.5</v>
      </c>
      <c r="G39" s="13">
        <f>G33*0.015</f>
        <v>1420.5</v>
      </c>
      <c r="H39" s="13">
        <f>H33*0.015</f>
        <v>1491</v>
      </c>
      <c r="I39" s="13">
        <f>I33*0.015</f>
        <v>1561.5</v>
      </c>
      <c r="J39" s="13">
        <f>J33*0.015</f>
        <v>1602</v>
      </c>
      <c r="K39" s="13">
        <f>K33*0.015</f>
        <v>1632</v>
      </c>
      <c r="L39" s="13">
        <f>L33*0.015</f>
        <v>1702.5</v>
      </c>
      <c r="M39" s="13">
        <f>M33*0.015</f>
        <v>1773</v>
      </c>
      <c r="N39" s="13">
        <f>N33*0.015</f>
        <v>1843.5</v>
      </c>
      <c r="O39" s="13">
        <f>O33*0.015</f>
        <v>1918.5</v>
      </c>
      <c r="P39" s="13">
        <f>P33*0.015</f>
        <v>1989</v>
      </c>
      <c r="Q39" s="13">
        <f>Q33*0.015</f>
        <v>2059.5</v>
      </c>
      <c r="R39" s="13">
        <f>R33*0.015</f>
        <v>2128.5</v>
      </c>
      <c r="S39" s="13">
        <f>S33*0.015</f>
        <v>2203.5</v>
      </c>
      <c r="T39" s="13">
        <f>T33*0.015</f>
        <v>2272.5</v>
      </c>
      <c r="U39" s="13">
        <f>U33*0.015</f>
        <v>2347.5</v>
      </c>
      <c r="V39" s="13">
        <f>V33*0.015</f>
        <v>2377.5</v>
      </c>
      <c r="W39" s="13">
        <f>W33*0.015</f>
        <v>2415</v>
      </c>
      <c r="X39" s="13">
        <f>X33*0.015</f>
        <v>2490</v>
      </c>
      <c r="Y39" s="13">
        <f>Y33*0.015</f>
        <v>2505</v>
      </c>
      <c r="Z39" s="13">
        <f>Z33*0.015</f>
        <v>2557.5</v>
      </c>
      <c r="AA39" s="13">
        <f>AA33*0.015</f>
        <v>2632.5</v>
      </c>
      <c r="AB39" s="13">
        <f>AB33*0.015</f>
        <v>2700</v>
      </c>
      <c r="AC39" s="13">
        <f>AC33*0.015</f>
        <v>2775</v>
      </c>
      <c r="AD39" s="13">
        <f>AD33*0.015</f>
        <v>2842.5</v>
      </c>
      <c r="AE39" s="13">
        <f>AE33*0.015</f>
        <v>2902.5</v>
      </c>
      <c r="AF39" s="13">
        <f>AF33*0.015</f>
        <v>2955</v>
      </c>
      <c r="AG39" s="13">
        <f>AG33*0.015</f>
        <v>3007.5</v>
      </c>
      <c r="AH39" s="13">
        <f>AH33*0.015</f>
        <v>3060</v>
      </c>
      <c r="AI39" s="13">
        <f>AI33*0.015</f>
        <v>3082.5</v>
      </c>
      <c r="AJ39" s="13">
        <f>AJ33*0.015</f>
        <v>3180</v>
      </c>
      <c r="AK39" s="13">
        <f>AK33*0.015</f>
        <v>3252.075</v>
      </c>
      <c r="AL39" s="13">
        <f>AL33*0.015</f>
        <v>3300</v>
      </c>
      <c r="AM39" s="13">
        <f>AM33*0.015</f>
        <v>3450</v>
      </c>
      <c r="AN39" s="13">
        <f>AN33*0.015</f>
        <v>3600</v>
      </c>
      <c r="AO39" s="13">
        <f>AO33*0.015</f>
        <v>3750</v>
      </c>
      <c r="AP39" s="13">
        <f>AP33*0.015</f>
        <v>3900</v>
      </c>
      <c r="AQ39" s="13">
        <f>AQ33*0.015</f>
        <v>4050</v>
      </c>
      <c r="AR39" s="13">
        <f>AR33*0.015</f>
        <v>4200</v>
      </c>
      <c r="AS39" s="13">
        <f>AS33*0.015</f>
        <v>4350</v>
      </c>
      <c r="AT39" s="13">
        <f>AT33*0.015</f>
        <v>4500</v>
      </c>
      <c r="AU39" s="13">
        <f>AU33*0.015</f>
        <v>4575</v>
      </c>
      <c r="AV39" s="13">
        <f>AV33*0.015</f>
        <v>4650</v>
      </c>
      <c r="AW39" s="13">
        <f>AW33*0.015</f>
        <v>4725</v>
      </c>
      <c r="AX39" s="13">
        <f>AX33*0.015</f>
        <v>4800</v>
      </c>
      <c r="AY39" s="13">
        <f>AY33*0.015</f>
        <v>4875</v>
      </c>
      <c r="AZ39" s="13">
        <f>AZ33*0.015</f>
        <v>4950</v>
      </c>
      <c r="BA39" s="13">
        <f>BA33*0.015</f>
        <v>5025</v>
      </c>
      <c r="BB39" s="13">
        <f>BB33*0.015</f>
        <v>5100</v>
      </c>
      <c r="BC39" s="13">
        <f>BC33*0.015</f>
        <v>5175</v>
      </c>
      <c r="BD39" s="13">
        <f>BD33*0.015</f>
        <v>5250</v>
      </c>
      <c r="BE39" s="13">
        <f>BE33*0.015</f>
        <v>5400</v>
      </c>
      <c r="BF39" s="13">
        <f>BF33*0.015</f>
        <v>5550</v>
      </c>
      <c r="BG39" s="13">
        <f>BG33*0.015</f>
        <v>5700</v>
      </c>
      <c r="BH39" s="13">
        <f>BH33*0.015</f>
        <v>5850</v>
      </c>
      <c r="BI39" s="13">
        <f>BI33*0.015</f>
        <v>6000</v>
      </c>
      <c r="BJ39" s="13">
        <f>BJ33*0.015</f>
        <v>6150</v>
      </c>
      <c r="BK39" s="13">
        <f>BK33*0.015</f>
        <v>6300</v>
      </c>
      <c r="BL39" s="13">
        <f>BL33*0.015</f>
        <v>6750</v>
      </c>
      <c r="BM39" s="13">
        <f>BM33*0.015</f>
        <v>7500</v>
      </c>
      <c r="BN39" s="13">
        <f>BN33*0.015</f>
        <v>8250</v>
      </c>
      <c r="BO39" s="13"/>
    </row>
    <row r="40" spans="1:67" ht="13.5">
      <c r="A40" s="7" t="s">
        <v>33</v>
      </c>
      <c r="B40" s="13">
        <f>B33+B38+B39</f>
        <v>52579.799999999996</v>
      </c>
      <c r="C40" s="13">
        <f>C33+C38+C39</f>
        <v>80373.36</v>
      </c>
      <c r="D40" s="13">
        <f>D33+D38+D39</f>
        <v>99345</v>
      </c>
      <c r="E40" s="13">
        <f>E33+E38+E39</f>
        <v>101197.5</v>
      </c>
      <c r="F40" s="13">
        <f>F33+F38+F39</f>
        <v>105472.5</v>
      </c>
      <c r="G40" s="13">
        <f>G33+G38+G39</f>
        <v>108322.5</v>
      </c>
      <c r="H40" s="13">
        <f>H33+H38+H39</f>
        <v>115020</v>
      </c>
      <c r="I40" s="13">
        <f>I33+I38+I39</f>
        <v>121717.5</v>
      </c>
      <c r="J40" s="13">
        <f>J33+J38+J39</f>
        <v>125565</v>
      </c>
      <c r="K40" s="13">
        <f>K33+K38+K39</f>
        <v>128415</v>
      </c>
      <c r="L40" s="13">
        <f>L33+L38+L39</f>
        <v>135112.5</v>
      </c>
      <c r="M40" s="13">
        <f>M33+M38+M39</f>
        <v>141810</v>
      </c>
      <c r="N40" s="13">
        <f>N33+N38+N39</f>
        <v>148507.5</v>
      </c>
      <c r="O40" s="13">
        <f>O33+O38+O39</f>
        <v>155632.5</v>
      </c>
      <c r="P40" s="13">
        <f>P33+P38+P39</f>
        <v>162330</v>
      </c>
      <c r="Q40" s="13">
        <f>Q33+Q38+Q39</f>
        <v>169027.5</v>
      </c>
      <c r="R40" s="13">
        <f>R33+R38+R39</f>
        <v>175582.5</v>
      </c>
      <c r="S40" s="13">
        <f>S33+S38+S39</f>
        <v>182707.5</v>
      </c>
      <c r="T40" s="13">
        <f>T33+T38+T39</f>
        <v>189262.5</v>
      </c>
      <c r="U40" s="13">
        <f>U33+U38+U39</f>
        <v>196387.5</v>
      </c>
      <c r="V40" s="13">
        <f>V33+V38+V39</f>
        <v>199237.5</v>
      </c>
      <c r="W40" s="13">
        <f>W33+W38+W39</f>
        <v>202800</v>
      </c>
      <c r="X40" s="13">
        <f>X33+X38+X39</f>
        <v>209925</v>
      </c>
      <c r="Y40" s="13">
        <f>Y33+Y38+Y39</f>
        <v>211350</v>
      </c>
      <c r="Z40" s="13">
        <f>Z33+Z38+Z39</f>
        <v>216337.5</v>
      </c>
      <c r="AA40" s="13">
        <f>AA33+AA38+AA39</f>
        <v>223462.5</v>
      </c>
      <c r="AB40" s="13">
        <f>AB33+AB38+AB39</f>
        <v>229875</v>
      </c>
      <c r="AC40" s="13">
        <f>AC33+AC38+AC39</f>
        <v>237000</v>
      </c>
      <c r="AD40" s="13">
        <f>AD33+AD38+AD39</f>
        <v>243412.5</v>
      </c>
      <c r="AE40" s="13">
        <f>AE33+AE38+AE39</f>
        <v>248647.5</v>
      </c>
      <c r="AF40" s="13">
        <f>AF33+AF38+AF39</f>
        <v>253145</v>
      </c>
      <c r="AG40" s="13">
        <f>AG33+AG38+AG39</f>
        <v>257642.5</v>
      </c>
      <c r="AH40" s="13">
        <f>AH33+AH38+AH39</f>
        <v>262140</v>
      </c>
      <c r="AI40" s="13">
        <f>AI33+AI38+AI39</f>
        <v>264067.5</v>
      </c>
      <c r="AJ40" s="13">
        <f>AJ33+AJ38+AJ39</f>
        <v>272420</v>
      </c>
      <c r="AK40" s="13">
        <f>AK33+AK38+AK39</f>
        <v>278594.425</v>
      </c>
      <c r="AL40" s="13">
        <f>AL33+AL38+AL39</f>
        <v>282700</v>
      </c>
      <c r="AM40" s="13">
        <f>AM33+AM38+AM39</f>
        <v>295550</v>
      </c>
      <c r="AN40" s="13">
        <f>AN33+AN38+AN39</f>
        <v>308400</v>
      </c>
      <c r="AO40" s="13">
        <f>AO33+AO38+AO39</f>
        <v>321250</v>
      </c>
      <c r="AP40" s="13">
        <f>AP33+AP38+AP39</f>
        <v>334100</v>
      </c>
      <c r="AQ40" s="13">
        <f>AQ33+AQ38+AQ39</f>
        <v>346950</v>
      </c>
      <c r="AR40" s="13">
        <f>AR33+AR38+AR39</f>
        <v>359800</v>
      </c>
      <c r="AS40" s="13">
        <f>AS33+AS38+AS39</f>
        <v>372650</v>
      </c>
      <c r="AT40" s="13">
        <f>AT33+AT38+AT39</f>
        <v>385500</v>
      </c>
      <c r="AU40" s="13">
        <f>AU33+AU38+AU39</f>
        <v>391925</v>
      </c>
      <c r="AV40" s="13">
        <f>AV33+AV38+AV39</f>
        <v>398350</v>
      </c>
      <c r="AW40" s="13">
        <f>AW33+AW38+AW39</f>
        <v>404775</v>
      </c>
      <c r="AX40" s="13">
        <f>AX33+AX38+AX39</f>
        <v>411200</v>
      </c>
      <c r="AY40" s="13">
        <f>AY33+AY38+AY39</f>
        <v>417625</v>
      </c>
      <c r="AZ40" s="13">
        <f>AZ33+AZ38+AZ39</f>
        <v>424050</v>
      </c>
      <c r="BA40" s="13">
        <f>BA33+BA38+BA39</f>
        <v>430475</v>
      </c>
      <c r="BB40" s="13">
        <f>BB33+BB38+BB39</f>
        <v>436900</v>
      </c>
      <c r="BC40" s="13">
        <f>BC33+BC38+BC39</f>
        <v>443325</v>
      </c>
      <c r="BD40" s="13">
        <f>BD33+BD38+BD39</f>
        <v>449750</v>
      </c>
      <c r="BE40" s="13">
        <f>BE33+BE38+BE39</f>
        <v>462600</v>
      </c>
      <c r="BF40" s="13">
        <f>BF33+BF38+BF39</f>
        <v>475450</v>
      </c>
      <c r="BG40" s="13">
        <f>BG33+BG38+BG39</f>
        <v>488300</v>
      </c>
      <c r="BH40" s="13">
        <f>BH33+BH38+BH39</f>
        <v>501150</v>
      </c>
      <c r="BI40" s="13">
        <f>BI33+BI38+BI39</f>
        <v>514000</v>
      </c>
      <c r="BJ40" s="13">
        <f>BJ33+BJ38+BJ39</f>
        <v>526850</v>
      </c>
      <c r="BK40" s="13">
        <f>BK33+BK38+BK39</f>
        <v>539700</v>
      </c>
      <c r="BL40" s="13">
        <f>BL33+BL38+BL39</f>
        <v>578250</v>
      </c>
      <c r="BM40" s="13">
        <f>BM33+BM38+BM39</f>
        <v>642500</v>
      </c>
      <c r="BN40" s="13">
        <f>BN33+BN38+BN39</f>
        <v>706750</v>
      </c>
      <c r="BO40" s="13"/>
    </row>
    <row r="41" spans="2:67" ht="13.5">
      <c r="B41" s="13"/>
      <c r="C41" s="13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</row>
    <row r="42" spans="1:68" s="59" customFormat="1" ht="13.5">
      <c r="A42" s="59" t="s">
        <v>34</v>
      </c>
      <c r="B42" s="60">
        <f>B40-B31</f>
        <v>2464.7999999999956</v>
      </c>
      <c r="C42" s="60">
        <f>C40-C31</f>
        <v>3787.3600000000006</v>
      </c>
      <c r="D42" s="60">
        <f>D40-D31</f>
        <v>4897.5</v>
      </c>
      <c r="E42" s="60">
        <f>E40-E31</f>
        <v>4822.5</v>
      </c>
      <c r="F42" s="60">
        <f>F40-F31</f>
        <v>5242.5</v>
      </c>
      <c r="G42" s="60">
        <f>G40-G31</f>
        <v>5522.5</v>
      </c>
      <c r="H42" s="60">
        <f>H40-H31</f>
        <v>5795</v>
      </c>
      <c r="I42" s="60">
        <f>I40-I31</f>
        <v>6067.5</v>
      </c>
      <c r="J42" s="60">
        <f>J40-J31</f>
        <v>6060</v>
      </c>
      <c r="K42" s="60">
        <f>K40-K31</f>
        <v>6340</v>
      </c>
      <c r="L42" s="60">
        <f>L40-L31</f>
        <v>6612.5</v>
      </c>
      <c r="M42" s="60">
        <f>M40-M31</f>
        <v>6885</v>
      </c>
      <c r="N42" s="60">
        <f>N40-N31</f>
        <v>7157.5</v>
      </c>
      <c r="O42" s="60">
        <f>O40-O31</f>
        <v>7857.5</v>
      </c>
      <c r="P42" s="60">
        <f>P40-P31</f>
        <v>8130</v>
      </c>
      <c r="Q42" s="60">
        <f>Q40-Q31</f>
        <v>8402.5</v>
      </c>
      <c r="R42" s="60">
        <f>R40-R31</f>
        <v>8532.5</v>
      </c>
      <c r="S42" s="60">
        <f>S40-S31</f>
        <v>9232.5</v>
      </c>
      <c r="T42" s="60">
        <f>T40-T31</f>
        <v>9362.5</v>
      </c>
      <c r="U42" s="60">
        <f>U40-U31</f>
        <v>10062.5</v>
      </c>
      <c r="V42" s="60">
        <f>V40-V31</f>
        <v>10342.5</v>
      </c>
      <c r="W42" s="60">
        <f>W40-W31</f>
        <v>10050</v>
      </c>
      <c r="X42" s="60">
        <f>X40-X31</f>
        <v>10750</v>
      </c>
      <c r="Y42" s="60">
        <f>Y40-Y31</f>
        <v>10890</v>
      </c>
      <c r="Z42" s="60">
        <f>Z40-Z31</f>
        <v>10737.5</v>
      </c>
      <c r="AA42" s="60">
        <f>AA40-AA31</f>
        <v>11437.5</v>
      </c>
      <c r="AB42" s="60">
        <f>AB40-AB31</f>
        <v>11425</v>
      </c>
      <c r="AC42" s="60">
        <f>AC40-AC31</f>
        <v>12125</v>
      </c>
      <c r="AD42" s="60">
        <f>AD40-AD31</f>
        <v>12112.5</v>
      </c>
      <c r="AE42" s="60">
        <f>AE40-AE31</f>
        <v>10922.5</v>
      </c>
      <c r="AF42" s="60">
        <f>AF40-AF31</f>
        <v>8995</v>
      </c>
      <c r="AG42" s="60">
        <f>AG40-AG31</f>
        <v>7067.5</v>
      </c>
      <c r="AH42" s="60">
        <f>AH40-AH31</f>
        <v>5140</v>
      </c>
      <c r="AI42" s="60">
        <f>AI40-AI31</f>
        <v>4497.5</v>
      </c>
      <c r="AJ42" s="60">
        <f>AJ40-AJ31</f>
        <v>2570</v>
      </c>
      <c r="AK42" s="60">
        <f>AK40-AK31</f>
        <v>0</v>
      </c>
      <c r="AL42" s="60">
        <f>AL40-AL31</f>
        <v>0</v>
      </c>
      <c r="AM42" s="60">
        <f>AM40-AM31</f>
        <v>0</v>
      </c>
      <c r="AN42" s="60">
        <f>AN40-AN31</f>
        <v>0</v>
      </c>
      <c r="AO42" s="60">
        <f>AO40-AO31</f>
        <v>0</v>
      </c>
      <c r="AP42" s="60">
        <f>AP40-AP31</f>
        <v>0</v>
      </c>
      <c r="AQ42" s="60">
        <f>AQ40-AQ31</f>
        <v>0</v>
      </c>
      <c r="AR42" s="60">
        <f>AR40-AR31</f>
        <v>0</v>
      </c>
      <c r="AS42" s="60">
        <f>AS40-AS31</f>
        <v>0</v>
      </c>
      <c r="AT42" s="60">
        <f>AT40-AT31</f>
        <v>0</v>
      </c>
      <c r="AU42" s="60">
        <f>AU40-AU31</f>
        <v>0</v>
      </c>
      <c r="AV42" s="60">
        <f>AV40-AV31</f>
        <v>0</v>
      </c>
      <c r="AW42" s="60">
        <f>AW40-AW31</f>
        <v>0</v>
      </c>
      <c r="AX42" s="60">
        <f>AX40-AX31</f>
        <v>0</v>
      </c>
      <c r="AY42" s="60">
        <f>AY40-AY31</f>
        <v>0</v>
      </c>
      <c r="AZ42" s="60">
        <f>AZ40-AZ31</f>
        <v>0</v>
      </c>
      <c r="BA42" s="60">
        <f>BA40-BA31</f>
        <v>0</v>
      </c>
      <c r="BB42" s="60">
        <f>BB40-BB31</f>
        <v>0</v>
      </c>
      <c r="BC42" s="60">
        <f>BC40-BC31</f>
        <v>0</v>
      </c>
      <c r="BD42" s="60">
        <f>BD40-BD31</f>
        <v>0</v>
      </c>
      <c r="BE42" s="60">
        <f>BE40-BE31</f>
        <v>0</v>
      </c>
      <c r="BF42" s="60">
        <f>BF40-BF31</f>
        <v>0</v>
      </c>
      <c r="BG42" s="60">
        <f>BG40-BG31</f>
        <v>0</v>
      </c>
      <c r="BH42" s="60">
        <f>BH40-BH31</f>
        <v>0</v>
      </c>
      <c r="BI42" s="60">
        <f>BI40-BI31</f>
        <v>0</v>
      </c>
      <c r="BJ42" s="60">
        <f>BJ40-BJ31</f>
        <v>0</v>
      </c>
      <c r="BK42" s="60">
        <f>BK40-BK31</f>
        <v>0</v>
      </c>
      <c r="BL42" s="60">
        <f>BL40-BL31</f>
        <v>0</v>
      </c>
      <c r="BM42" s="60">
        <f>BM40-BM31</f>
        <v>0</v>
      </c>
      <c r="BN42" s="60">
        <f>BN40-BN31</f>
        <v>0</v>
      </c>
      <c r="BO42" s="60"/>
      <c r="BP42"/>
    </row>
    <row r="43" spans="1:68" s="61" customFormat="1" ht="13.5">
      <c r="A43" s="61" t="s">
        <v>35</v>
      </c>
      <c r="B43" s="62">
        <f>B34-B17</f>
        <v>11.69999999999709</v>
      </c>
      <c r="C43" s="62">
        <f>C34-C17</f>
        <v>27.87999999999738</v>
      </c>
      <c r="D43" s="62">
        <f>D34-D17</f>
        <v>100</v>
      </c>
      <c r="E43" s="62">
        <f>E34-E17</f>
        <v>18.5</v>
      </c>
      <c r="F43" s="62">
        <f>F34-F17</f>
        <v>118.5</v>
      </c>
      <c r="G43" s="62">
        <f>G34-G17</f>
        <v>184.5</v>
      </c>
      <c r="H43" s="62">
        <f>H34-H17</f>
        <v>154</v>
      </c>
      <c r="I43" s="62">
        <f>I34-I17</f>
        <v>123.5</v>
      </c>
      <c r="J43" s="62">
        <f>J34-J17</f>
        <v>25</v>
      </c>
      <c r="K43" s="62">
        <f>K34-K17</f>
        <v>93</v>
      </c>
      <c r="L43" s="62">
        <f>L34-L17</f>
        <v>62.5</v>
      </c>
      <c r="M43" s="62">
        <f>M34-M17</f>
        <v>32</v>
      </c>
      <c r="N43" s="62">
        <f>N34-N17</f>
        <v>1.5</v>
      </c>
      <c r="O43" s="62">
        <f>O34-O17</f>
        <v>167.5</v>
      </c>
      <c r="P43" s="62">
        <f>P34-P17</f>
        <v>137</v>
      </c>
      <c r="Q43" s="62">
        <f>Q34-Q17</f>
        <v>106.5</v>
      </c>
      <c r="R43" s="62">
        <f>R34-R17</f>
        <v>10.5</v>
      </c>
      <c r="S43" s="62">
        <f>S34-S17</f>
        <v>176.5</v>
      </c>
      <c r="T43" s="62">
        <f>T34-T17</f>
        <v>80.5</v>
      </c>
      <c r="U43" s="62">
        <f>U34-U17</f>
        <v>246.5</v>
      </c>
      <c r="V43" s="62">
        <f>V34-V17</f>
        <v>312.5</v>
      </c>
      <c r="W43" s="62">
        <f>W34-W17</f>
        <v>85</v>
      </c>
      <c r="X43" s="62">
        <f>X34-X17</f>
        <v>251</v>
      </c>
      <c r="Y43" s="62">
        <f>Y34-Y17</f>
        <v>284</v>
      </c>
      <c r="Z43" s="62">
        <f>Z34-Z17</f>
        <v>89.5</v>
      </c>
      <c r="AA43" s="62">
        <f>AA34-AA17</f>
        <v>255.5</v>
      </c>
      <c r="AB43" s="62">
        <f>AB34-AB17</f>
        <v>94</v>
      </c>
      <c r="AC43" s="62">
        <f>AC34-AC17</f>
        <v>260</v>
      </c>
      <c r="AD43" s="62">
        <f>AD34-AD17</f>
        <v>98.5</v>
      </c>
      <c r="AE43" s="62">
        <f>AE34-AE17</f>
        <v>303.5</v>
      </c>
      <c r="AF43" s="62">
        <f>AF34-AF17</f>
        <v>249</v>
      </c>
      <c r="AG43" s="62">
        <f>AG34-AG17</f>
        <v>194.5</v>
      </c>
      <c r="AH43" s="62">
        <f>AH34-AH17</f>
        <v>140</v>
      </c>
      <c r="AI43" s="62">
        <f>AI34-AI17</f>
        <v>183.5</v>
      </c>
      <c r="AJ43" s="62">
        <f>AJ34-AJ17</f>
        <v>8649.200000000012</v>
      </c>
      <c r="AK43" s="62">
        <f>AK34-AK17</f>
        <v>8583.177000000025</v>
      </c>
      <c r="AL43" s="62">
        <f>AL34-AL17</f>
        <v>9166.399999999994</v>
      </c>
      <c r="AM43" s="62">
        <f>AM34-AM17</f>
        <v>10986.399999999994</v>
      </c>
      <c r="AN43" s="62">
        <f>AN34-AN17</f>
        <v>12806.399999999994</v>
      </c>
      <c r="AO43" s="62">
        <f>AO34-AO17</f>
        <v>14626.399999999994</v>
      </c>
      <c r="AP43" s="62">
        <f>AP34-AP17</f>
        <v>16422.399999999994</v>
      </c>
      <c r="AQ43" s="62">
        <f>AQ34-AQ17</f>
        <v>16718.399999999994</v>
      </c>
      <c r="AR43" s="62">
        <f>AR34-AR17</f>
        <v>17014.399999999994</v>
      </c>
      <c r="AS43" s="62">
        <f>AS34-AS17</f>
        <v>17310.399999999994</v>
      </c>
      <c r="AT43" s="62">
        <f>AT34-AT17</f>
        <v>17606.399999999994</v>
      </c>
      <c r="AU43" s="62">
        <f>AU34-AU17</f>
        <v>17754.399999999994</v>
      </c>
      <c r="AV43" s="62">
        <f>AV34-AV17</f>
        <v>17902.399999999994</v>
      </c>
      <c r="AW43" s="62">
        <f>AW34-AW17</f>
        <v>18050.399999999994</v>
      </c>
      <c r="AX43" s="62">
        <f>AX34-AX17</f>
        <v>18198.399999999994</v>
      </c>
      <c r="AY43" s="62">
        <f>AY34-AY17</f>
        <v>18346.399999999994</v>
      </c>
      <c r="AZ43" s="62">
        <f>AZ34-AZ17</f>
        <v>18494.399999999994</v>
      </c>
      <c r="BA43" s="62">
        <f>BA34-BA17</f>
        <v>18642.399999999994</v>
      </c>
      <c r="BB43" s="62">
        <f>BB34-BB17</f>
        <v>18790.399999999994</v>
      </c>
      <c r="BC43" s="62">
        <f>BC34-BC17</f>
        <v>18938.399999999994</v>
      </c>
      <c r="BD43" s="62">
        <f>BD34-BD17</f>
        <v>19086.399999999994</v>
      </c>
      <c r="BE43" s="62">
        <f>BE34-BE17</f>
        <v>19382.399999999994</v>
      </c>
      <c r="BF43" s="62">
        <f>BF34-BF17</f>
        <v>19678.399999999994</v>
      </c>
      <c r="BG43" s="62">
        <f>BG34-BG17</f>
        <v>19974.399999999994</v>
      </c>
      <c r="BH43" s="62">
        <f>BH34-BH17</f>
        <v>20270.400000000023</v>
      </c>
      <c r="BI43" s="62">
        <f>BI34-BI17</f>
        <v>20566.400000000023</v>
      </c>
      <c r="BJ43" s="62">
        <f>BJ34-BJ17</f>
        <v>20862.400000000023</v>
      </c>
      <c r="BK43" s="62">
        <f>BK34-BK17</f>
        <v>21158.400000000023</v>
      </c>
      <c r="BL43" s="62">
        <f>BL34-BL17</f>
        <v>22046.400000000023</v>
      </c>
      <c r="BM43" s="62">
        <f>BM34-BM17</f>
        <v>23526.400000000023</v>
      </c>
      <c r="BN43" s="62">
        <f>BN34-BN17</f>
        <v>25006.400000000023</v>
      </c>
      <c r="BO43" s="62"/>
      <c r="BP43"/>
    </row>
    <row r="44" spans="2:67" ht="13.5">
      <c r="B44" s="13"/>
      <c r="C44" s="13"/>
      <c r="D44" s="35"/>
      <c r="E44" s="35"/>
      <c r="F44" s="36"/>
      <c r="G44" s="13"/>
      <c r="H44" s="35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35"/>
      <c r="V44" s="13"/>
      <c r="W44" s="13"/>
      <c r="X44" s="35"/>
      <c r="Y44" s="36"/>
      <c r="Z44" s="13"/>
      <c r="AA44" s="13"/>
      <c r="AB44" s="13"/>
      <c r="AC44" s="13"/>
      <c r="AD44" s="38"/>
      <c r="AE44" s="35"/>
      <c r="AF44" s="13"/>
      <c r="AG44" s="13"/>
      <c r="AH44" s="35"/>
      <c r="AI44" s="35"/>
      <c r="AJ44" s="13"/>
      <c r="AK44" s="13"/>
      <c r="AL44" s="13"/>
      <c r="AM44" s="13"/>
      <c r="AN44" s="13"/>
      <c r="AO44" s="38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</row>
    <row r="45" spans="2:67" ht="13.5">
      <c r="B45" s="13"/>
      <c r="C45" s="13"/>
      <c r="D45" s="35"/>
      <c r="E45" s="35"/>
      <c r="F45" s="36"/>
      <c r="G45" s="13"/>
      <c r="H45" s="35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35"/>
      <c r="V45" s="13"/>
      <c r="W45" s="13"/>
      <c r="X45" s="35"/>
      <c r="Y45" s="36"/>
      <c r="Z45" s="13"/>
      <c r="AA45" s="13"/>
      <c r="AB45" s="13"/>
      <c r="AC45" s="13"/>
      <c r="AD45" s="38"/>
      <c r="AE45" s="35"/>
      <c r="AF45" s="13"/>
      <c r="AG45" s="13"/>
      <c r="AH45" s="35"/>
      <c r="AI45" s="35"/>
      <c r="AJ45" s="13"/>
      <c r="AK45" s="13"/>
      <c r="AL45" s="13"/>
      <c r="AM45" s="13"/>
      <c r="AN45" s="13"/>
      <c r="AO45" s="38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</row>
    <row r="46" spans="2:67" ht="13.5">
      <c r="B46" s="13"/>
      <c r="C46" s="13"/>
      <c r="D46" s="35"/>
      <c r="E46" s="35"/>
      <c r="F46" s="36"/>
      <c r="G46" s="13"/>
      <c r="H46" s="35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35"/>
      <c r="V46" s="13"/>
      <c r="W46" s="13"/>
      <c r="X46" s="35"/>
      <c r="Y46" s="36"/>
      <c r="Z46" s="13"/>
      <c r="AA46" s="13"/>
      <c r="AB46" s="13"/>
      <c r="AC46" s="13"/>
      <c r="AD46" s="38"/>
      <c r="AE46" s="35"/>
      <c r="AF46" s="13"/>
      <c r="AG46" s="13"/>
      <c r="AH46" s="35"/>
      <c r="AI46" s="35"/>
      <c r="AJ46" s="13"/>
      <c r="AK46" s="13"/>
      <c r="AL46" s="13"/>
      <c r="AM46" s="13"/>
      <c r="AN46" s="13"/>
      <c r="AO46" s="38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</row>
    <row r="47" spans="2:67" ht="13.5">
      <c r="B47" s="13"/>
      <c r="C47" s="13"/>
      <c r="D47" s="35"/>
      <c r="E47" s="35"/>
      <c r="F47" s="36"/>
      <c r="G47" s="13"/>
      <c r="H47" s="35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35"/>
      <c r="V47" s="13"/>
      <c r="W47" s="13"/>
      <c r="X47" s="35"/>
      <c r="Y47" s="36"/>
      <c r="Z47" s="13"/>
      <c r="AA47" s="13"/>
      <c r="AB47" s="13"/>
      <c r="AC47" s="13"/>
      <c r="AD47" s="38"/>
      <c r="AE47" s="35"/>
      <c r="AF47" s="13"/>
      <c r="AG47" s="13"/>
      <c r="AH47" s="35"/>
      <c r="AI47" s="35"/>
      <c r="AJ47" s="13"/>
      <c r="AK47" s="13"/>
      <c r="AL47" s="13"/>
      <c r="AM47" s="13"/>
      <c r="AN47" s="13"/>
      <c r="AO47" s="38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</row>
    <row r="48" spans="2:67" ht="13.5">
      <c r="B48" s="13"/>
      <c r="C48" s="13"/>
      <c r="D48" s="35"/>
      <c r="E48" s="35"/>
      <c r="F48" s="36"/>
      <c r="G48" s="13"/>
      <c r="H48" s="35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35"/>
      <c r="V48" s="13"/>
      <c r="W48" s="13"/>
      <c r="X48" s="35"/>
      <c r="Y48" s="36"/>
      <c r="Z48" s="13"/>
      <c r="AA48" s="13"/>
      <c r="AB48" s="13"/>
      <c r="AC48" s="13"/>
      <c r="AD48" s="38"/>
      <c r="AE48" s="35"/>
      <c r="AF48" s="13"/>
      <c r="AG48" s="13"/>
      <c r="AH48" s="35"/>
      <c r="AI48" s="35"/>
      <c r="AJ48" s="13"/>
      <c r="AK48" s="13"/>
      <c r="AL48" s="13"/>
      <c r="AM48" s="13"/>
      <c r="AN48" s="13"/>
      <c r="AO48" s="38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</row>
    <row r="49" spans="2:67" ht="13.5">
      <c r="B49" s="13"/>
      <c r="C49" s="13"/>
      <c r="D49" s="35"/>
      <c r="E49" s="35"/>
      <c r="F49" s="36"/>
      <c r="G49" s="13"/>
      <c r="H49" s="35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35"/>
      <c r="V49" s="13"/>
      <c r="W49" s="13"/>
      <c r="X49" s="35"/>
      <c r="Y49" s="36"/>
      <c r="Z49" s="13"/>
      <c r="AA49" s="13"/>
      <c r="AB49" s="13"/>
      <c r="AC49" s="13"/>
      <c r="AD49" s="38"/>
      <c r="AE49" s="35"/>
      <c r="AF49" s="13"/>
      <c r="AG49" s="13"/>
      <c r="AH49" s="35"/>
      <c r="AI49" s="35"/>
      <c r="AJ49" s="13"/>
      <c r="AK49" s="13"/>
      <c r="AL49" s="13"/>
      <c r="AM49" s="13"/>
      <c r="AN49" s="13"/>
      <c r="AO49" s="38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</row>
    <row r="50" spans="2:67" ht="13.5">
      <c r="B50" s="13"/>
      <c r="C50" s="13"/>
      <c r="D50" s="35"/>
      <c r="E50" s="35"/>
      <c r="F50" s="36"/>
      <c r="G50" s="13"/>
      <c r="H50" s="35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35"/>
      <c r="V50" s="13"/>
      <c r="W50" s="13"/>
      <c r="X50" s="35"/>
      <c r="Y50" s="36"/>
      <c r="Z50" s="13"/>
      <c r="AA50" s="13"/>
      <c r="AB50" s="13"/>
      <c r="AC50" s="13"/>
      <c r="AD50" s="38"/>
      <c r="AE50" s="35"/>
      <c r="AF50" s="13"/>
      <c r="AG50" s="13"/>
      <c r="AH50" s="35"/>
      <c r="AI50" s="35"/>
      <c r="AJ50" s="13"/>
      <c r="AK50" s="13"/>
      <c r="AL50" s="13"/>
      <c r="AM50" s="13"/>
      <c r="AN50" s="13"/>
      <c r="AO50" s="38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</row>
    <row r="51" spans="2:67" ht="13.5">
      <c r="B51" s="13"/>
      <c r="C51" s="13"/>
      <c r="D51" s="35"/>
      <c r="E51" s="35"/>
      <c r="F51" s="36"/>
      <c r="G51" s="13"/>
      <c r="H51" s="35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35"/>
      <c r="V51" s="13"/>
      <c r="W51" s="13"/>
      <c r="X51" s="35"/>
      <c r="Y51" s="36"/>
      <c r="Z51" s="13"/>
      <c r="AA51" s="13"/>
      <c r="AB51" s="13"/>
      <c r="AC51" s="13"/>
      <c r="AD51" s="38"/>
      <c r="AE51" s="35"/>
      <c r="AF51" s="13"/>
      <c r="AG51" s="13"/>
      <c r="AH51" s="35"/>
      <c r="AI51" s="35"/>
      <c r="AJ51" s="13"/>
      <c r="AK51" s="13"/>
      <c r="AL51" s="13"/>
      <c r="AM51" s="13"/>
      <c r="AN51" s="13"/>
      <c r="AO51" s="38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</row>
    <row r="52" spans="2:67" ht="13.5">
      <c r="B52" s="13"/>
      <c r="C52" s="13"/>
      <c r="D52" s="35"/>
      <c r="E52" s="35"/>
      <c r="F52" s="36"/>
      <c r="G52" s="13"/>
      <c r="H52" s="35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35"/>
      <c r="V52" s="13"/>
      <c r="W52" s="13"/>
      <c r="X52" s="35"/>
      <c r="Y52" s="36"/>
      <c r="Z52" s="13"/>
      <c r="AA52" s="13"/>
      <c r="AB52" s="13"/>
      <c r="AC52" s="13"/>
      <c r="AD52" s="38"/>
      <c r="AE52" s="35"/>
      <c r="AF52" s="13"/>
      <c r="AG52" s="13"/>
      <c r="AH52" s="35"/>
      <c r="AI52" s="35"/>
      <c r="AJ52" s="13"/>
      <c r="AK52" s="13"/>
      <c r="AL52" s="13"/>
      <c r="AM52" s="13"/>
      <c r="AN52" s="13"/>
      <c r="AO52" s="38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</row>
    <row r="53" spans="2:67" ht="13.5">
      <c r="B53" s="13"/>
      <c r="C53" s="13"/>
      <c r="D53" s="35"/>
      <c r="E53" s="35"/>
      <c r="F53" s="36"/>
      <c r="G53" s="13"/>
      <c r="H53" s="35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35"/>
      <c r="V53" s="13"/>
      <c r="W53" s="13"/>
      <c r="X53" s="35"/>
      <c r="Y53" s="36"/>
      <c r="Z53" s="13"/>
      <c r="AA53" s="13"/>
      <c r="AB53" s="13"/>
      <c r="AC53" s="13"/>
      <c r="AD53" s="38"/>
      <c r="AE53" s="35"/>
      <c r="AF53" s="13"/>
      <c r="AG53" s="13"/>
      <c r="AH53" s="35"/>
      <c r="AI53" s="35"/>
      <c r="AJ53" s="13"/>
      <c r="AK53" s="13"/>
      <c r="AL53" s="13"/>
      <c r="AM53" s="13"/>
      <c r="AN53" s="13"/>
      <c r="AO53" s="38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</row>
    <row r="54" spans="2:67" ht="13.5">
      <c r="B54" s="13"/>
      <c r="C54" s="13"/>
      <c r="D54" s="35"/>
      <c r="E54" s="35"/>
      <c r="F54" s="36"/>
      <c r="G54" s="13"/>
      <c r="H54" s="35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35"/>
      <c r="V54" s="13"/>
      <c r="W54" s="13"/>
      <c r="X54" s="35"/>
      <c r="Y54" s="36"/>
      <c r="Z54" s="13"/>
      <c r="AA54" s="13"/>
      <c r="AB54" s="13"/>
      <c r="AC54" s="13"/>
      <c r="AD54" s="38"/>
      <c r="AE54" s="35"/>
      <c r="AF54" s="13"/>
      <c r="AG54" s="13"/>
      <c r="AH54" s="35"/>
      <c r="AI54" s="35"/>
      <c r="AJ54" s="13"/>
      <c r="AK54" s="13"/>
      <c r="AL54" s="13"/>
      <c r="AM54" s="13"/>
      <c r="AN54" s="13"/>
      <c r="AO54" s="38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</row>
    <row r="55" spans="2:67" ht="13.5">
      <c r="B55" s="13"/>
      <c r="C55" s="13"/>
      <c r="D55" s="35"/>
      <c r="E55" s="35"/>
      <c r="F55" s="36"/>
      <c r="G55" s="13"/>
      <c r="H55" s="35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35"/>
      <c r="V55" s="13"/>
      <c r="W55" s="13"/>
      <c r="X55" s="35"/>
      <c r="Y55" s="36"/>
      <c r="Z55" s="13"/>
      <c r="AA55" s="13"/>
      <c r="AB55" s="13"/>
      <c r="AC55" s="13"/>
      <c r="AD55" s="38"/>
      <c r="AE55" s="35"/>
      <c r="AF55" s="13"/>
      <c r="AG55" s="13"/>
      <c r="AH55" s="35"/>
      <c r="AI55" s="35"/>
      <c r="AJ55" s="13"/>
      <c r="AK55" s="13"/>
      <c r="AL55" s="13"/>
      <c r="AM55" s="13"/>
      <c r="AN55" s="13"/>
      <c r="AO55" s="38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</row>
    <row r="56" spans="2:67" ht="13.5">
      <c r="B56" s="13"/>
      <c r="C56" s="13"/>
      <c r="D56" s="35"/>
      <c r="E56" s="35"/>
      <c r="F56" s="36"/>
      <c r="G56" s="13"/>
      <c r="H56" s="35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35"/>
      <c r="V56" s="13"/>
      <c r="W56" s="13"/>
      <c r="X56" s="35"/>
      <c r="Y56" s="36"/>
      <c r="Z56" s="13"/>
      <c r="AA56" s="13"/>
      <c r="AB56" s="13"/>
      <c r="AC56" s="13"/>
      <c r="AD56" s="38"/>
      <c r="AE56" s="35"/>
      <c r="AF56" s="13"/>
      <c r="AG56" s="13"/>
      <c r="AH56" s="35"/>
      <c r="AI56" s="35"/>
      <c r="AJ56" s="13"/>
      <c r="AK56" s="13"/>
      <c r="AL56" s="13"/>
      <c r="AM56" s="13"/>
      <c r="AN56" s="13"/>
      <c r="AO56" s="38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</row>
    <row r="57" spans="2:67" ht="13.5">
      <c r="B57" s="13"/>
      <c r="C57" s="13"/>
      <c r="D57" s="35"/>
      <c r="E57" s="35"/>
      <c r="F57" s="36"/>
      <c r="G57" s="13"/>
      <c r="H57" s="35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35"/>
      <c r="V57" s="13"/>
      <c r="W57" s="13"/>
      <c r="X57" s="35"/>
      <c r="Y57" s="36"/>
      <c r="Z57" s="13"/>
      <c r="AA57" s="13"/>
      <c r="AB57" s="13"/>
      <c r="AC57" s="13"/>
      <c r="AD57" s="38"/>
      <c r="AE57" s="35"/>
      <c r="AF57" s="13"/>
      <c r="AG57" s="13"/>
      <c r="AH57" s="35"/>
      <c r="AI57" s="35"/>
      <c r="AJ57" s="13"/>
      <c r="AK57" s="13"/>
      <c r="AL57" s="13"/>
      <c r="AM57" s="13"/>
      <c r="AN57" s="13"/>
      <c r="AO57" s="38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</row>
    <row r="58" spans="2:67" ht="13.5">
      <c r="B58" s="13"/>
      <c r="C58" s="13"/>
      <c r="D58" s="35"/>
      <c r="E58" s="35"/>
      <c r="F58" s="36"/>
      <c r="G58" s="13"/>
      <c r="H58" s="35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35"/>
      <c r="V58" s="13"/>
      <c r="W58" s="13"/>
      <c r="X58" s="35"/>
      <c r="Y58" s="36"/>
      <c r="Z58" s="13"/>
      <c r="AA58" s="13"/>
      <c r="AB58" s="13"/>
      <c r="AC58" s="13"/>
      <c r="AD58" s="38"/>
      <c r="AE58" s="35"/>
      <c r="AF58" s="13"/>
      <c r="AG58" s="13"/>
      <c r="AH58" s="35"/>
      <c r="AI58" s="35"/>
      <c r="AJ58" s="13"/>
      <c r="AK58" s="13"/>
      <c r="AL58" s="13"/>
      <c r="AM58" s="13"/>
      <c r="AN58" s="13"/>
      <c r="AO58" s="38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</row>
    <row r="59" spans="2:67" ht="13.5">
      <c r="B59" s="13"/>
      <c r="C59" s="13"/>
      <c r="D59" s="35"/>
      <c r="E59" s="35"/>
      <c r="F59" s="36"/>
      <c r="G59" s="13"/>
      <c r="H59" s="35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35"/>
      <c r="V59" s="13"/>
      <c r="W59" s="13"/>
      <c r="X59" s="35"/>
      <c r="Y59" s="36"/>
      <c r="Z59" s="13"/>
      <c r="AA59" s="13"/>
      <c r="AB59" s="13"/>
      <c r="AC59" s="13"/>
      <c r="AD59" s="38"/>
      <c r="AE59" s="35"/>
      <c r="AF59" s="13"/>
      <c r="AG59" s="13"/>
      <c r="AH59" s="35"/>
      <c r="AI59" s="35"/>
      <c r="AJ59" s="13"/>
      <c r="AK59" s="13"/>
      <c r="AL59" s="13"/>
      <c r="AM59" s="13"/>
      <c r="AN59" s="13"/>
      <c r="AO59" s="38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</row>
    <row r="60" spans="2:67" ht="13.5">
      <c r="B60" s="13"/>
      <c r="C60" s="13"/>
      <c r="D60" s="35"/>
      <c r="E60" s="35"/>
      <c r="F60" s="36"/>
      <c r="G60" s="13"/>
      <c r="H60" s="35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35"/>
      <c r="V60" s="13"/>
      <c r="W60" s="13"/>
      <c r="X60" s="35"/>
      <c r="Y60" s="36"/>
      <c r="Z60" s="13"/>
      <c r="AA60" s="13"/>
      <c r="AB60" s="13"/>
      <c r="AC60" s="13"/>
      <c r="AD60" s="38"/>
      <c r="AE60" s="35"/>
      <c r="AF60" s="13"/>
      <c r="AG60" s="13"/>
      <c r="AH60" s="35"/>
      <c r="AI60" s="35"/>
      <c r="AJ60" s="13"/>
      <c r="AK60" s="13"/>
      <c r="AL60" s="13"/>
      <c r="AM60" s="13"/>
      <c r="AN60" s="13"/>
      <c r="AO60" s="38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</row>
    <row r="61" spans="2:67" ht="13.5">
      <c r="B61" s="13"/>
      <c r="C61" s="13"/>
      <c r="D61" s="35"/>
      <c r="E61" s="35"/>
      <c r="F61" s="36"/>
      <c r="G61" s="13"/>
      <c r="H61" s="35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35"/>
      <c r="V61" s="13"/>
      <c r="W61" s="13"/>
      <c r="X61" s="35"/>
      <c r="Y61" s="36"/>
      <c r="Z61" s="13"/>
      <c r="AA61" s="13"/>
      <c r="AB61" s="13"/>
      <c r="AC61" s="13"/>
      <c r="AD61" s="38"/>
      <c r="AE61" s="35"/>
      <c r="AF61" s="13"/>
      <c r="AG61" s="13"/>
      <c r="AH61" s="35"/>
      <c r="AI61" s="35"/>
      <c r="AJ61" s="13"/>
      <c r="AK61" s="13"/>
      <c r="AL61" s="13"/>
      <c r="AM61" s="13"/>
      <c r="AN61" s="13"/>
      <c r="AO61" s="38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</row>
    <row r="62" spans="2:67" ht="13.5">
      <c r="B62" s="13"/>
      <c r="C62" s="13"/>
      <c r="D62" s="35"/>
      <c r="E62" s="35"/>
      <c r="F62" s="36"/>
      <c r="G62" s="13"/>
      <c r="H62" s="35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35"/>
      <c r="V62" s="13"/>
      <c r="W62" s="13"/>
      <c r="X62" s="35"/>
      <c r="Y62" s="36"/>
      <c r="Z62" s="13"/>
      <c r="AA62" s="13"/>
      <c r="AB62" s="13"/>
      <c r="AC62" s="13"/>
      <c r="AD62" s="38"/>
      <c r="AE62" s="35"/>
      <c r="AF62" s="13"/>
      <c r="AG62" s="13"/>
      <c r="AH62" s="35"/>
      <c r="AI62" s="35"/>
      <c r="AJ62" s="13"/>
      <c r="AK62" s="13"/>
      <c r="AL62" s="13"/>
      <c r="AM62" s="13"/>
      <c r="AN62" s="13"/>
      <c r="AO62" s="38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</row>
    <row r="63" spans="2:67" ht="13.5">
      <c r="B63" s="13"/>
      <c r="C63" s="13"/>
      <c r="D63" s="35"/>
      <c r="E63" s="35"/>
      <c r="F63" s="36"/>
      <c r="G63" s="13"/>
      <c r="H63" s="35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35"/>
      <c r="V63" s="13"/>
      <c r="W63" s="13"/>
      <c r="X63" s="35"/>
      <c r="Y63" s="36"/>
      <c r="Z63" s="13"/>
      <c r="AA63" s="13"/>
      <c r="AB63" s="13"/>
      <c r="AC63" s="13"/>
      <c r="AD63" s="38"/>
      <c r="AE63" s="35"/>
      <c r="AF63" s="13"/>
      <c r="AG63" s="13"/>
      <c r="AH63" s="35"/>
      <c r="AI63" s="35"/>
      <c r="AJ63" s="13"/>
      <c r="AK63" s="13"/>
      <c r="AL63" s="13"/>
      <c r="AM63" s="13"/>
      <c r="AN63" s="13"/>
      <c r="AO63" s="38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</row>
    <row r="64" spans="2:67" ht="13.5">
      <c r="B64" s="13"/>
      <c r="C64" s="13"/>
      <c r="D64" s="35"/>
      <c r="E64" s="35"/>
      <c r="F64" s="36"/>
      <c r="G64" s="13"/>
      <c r="H64" s="35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35"/>
      <c r="V64" s="13"/>
      <c r="W64" s="13"/>
      <c r="X64" s="35"/>
      <c r="Y64" s="36"/>
      <c r="Z64" s="13"/>
      <c r="AA64" s="13"/>
      <c r="AB64" s="13"/>
      <c r="AC64" s="13"/>
      <c r="AD64" s="38"/>
      <c r="AE64" s="35"/>
      <c r="AF64" s="13"/>
      <c r="AG64" s="13"/>
      <c r="AH64" s="35"/>
      <c r="AI64" s="35"/>
      <c r="AJ64" s="13"/>
      <c r="AK64" s="13"/>
      <c r="AL64" s="13"/>
      <c r="AM64" s="13"/>
      <c r="AN64" s="13"/>
      <c r="AO64" s="38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</row>
    <row r="65" spans="2:67" ht="13.5">
      <c r="B65" s="13"/>
      <c r="C65" s="13"/>
      <c r="D65" s="35"/>
      <c r="E65" s="35"/>
      <c r="F65" s="36"/>
      <c r="G65" s="13"/>
      <c r="H65" s="35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35"/>
      <c r="V65" s="13"/>
      <c r="W65" s="13"/>
      <c r="X65" s="35"/>
      <c r="Y65" s="36"/>
      <c r="Z65" s="13"/>
      <c r="AA65" s="13"/>
      <c r="AB65" s="13"/>
      <c r="AC65" s="13"/>
      <c r="AD65" s="38"/>
      <c r="AE65" s="35"/>
      <c r="AF65" s="13"/>
      <c r="AG65" s="13"/>
      <c r="AH65" s="35"/>
      <c r="AI65" s="35"/>
      <c r="AJ65" s="13"/>
      <c r="AK65" s="13"/>
      <c r="AL65" s="13"/>
      <c r="AM65" s="13"/>
      <c r="AN65" s="13"/>
      <c r="AO65" s="38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</row>
    <row r="66" spans="2:67" ht="13.5">
      <c r="B66" s="13"/>
      <c r="C66" s="13"/>
      <c r="D66" s="35"/>
      <c r="E66" s="35"/>
      <c r="F66" s="36"/>
      <c r="G66" s="13"/>
      <c r="H66" s="35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35"/>
      <c r="V66" s="13"/>
      <c r="W66" s="13"/>
      <c r="X66" s="35"/>
      <c r="Y66" s="36"/>
      <c r="Z66" s="13"/>
      <c r="AA66" s="13"/>
      <c r="AB66" s="13"/>
      <c r="AC66" s="13"/>
      <c r="AD66" s="38"/>
      <c r="AE66" s="35"/>
      <c r="AF66" s="13"/>
      <c r="AG66" s="13"/>
      <c r="AH66" s="35"/>
      <c r="AI66" s="35"/>
      <c r="AJ66" s="13"/>
      <c r="AK66" s="13"/>
      <c r="AL66" s="13"/>
      <c r="AM66" s="13"/>
      <c r="AN66" s="13"/>
      <c r="AO66" s="38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</row>
    <row r="67" spans="2:67" ht="13.5">
      <c r="B67" s="13"/>
      <c r="C67" s="13"/>
      <c r="D67" s="35"/>
      <c r="E67" s="35"/>
      <c r="F67" s="36"/>
      <c r="G67" s="13"/>
      <c r="H67" s="35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35"/>
      <c r="V67" s="13"/>
      <c r="W67" s="13"/>
      <c r="X67" s="35"/>
      <c r="Y67" s="36"/>
      <c r="Z67" s="13"/>
      <c r="AA67" s="13"/>
      <c r="AB67" s="13"/>
      <c r="AC67" s="13"/>
      <c r="AD67" s="38"/>
      <c r="AE67" s="35"/>
      <c r="AF67" s="13"/>
      <c r="AG67" s="13"/>
      <c r="AH67" s="35"/>
      <c r="AI67" s="35"/>
      <c r="AJ67" s="13"/>
      <c r="AK67" s="13"/>
      <c r="AL67" s="13"/>
      <c r="AM67" s="13"/>
      <c r="AN67" s="13"/>
      <c r="AO67" s="38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</row>
    <row r="68" spans="2:67" ht="13.5">
      <c r="B68" s="13"/>
      <c r="C68" s="13"/>
      <c r="D68" s="35"/>
      <c r="E68" s="35"/>
      <c r="F68" s="36"/>
      <c r="G68" s="13"/>
      <c r="H68" s="35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35"/>
      <c r="V68" s="13"/>
      <c r="W68" s="13"/>
      <c r="X68" s="35"/>
      <c r="Y68" s="36"/>
      <c r="Z68" s="13"/>
      <c r="AA68" s="13"/>
      <c r="AB68" s="13"/>
      <c r="AC68" s="13"/>
      <c r="AD68" s="38"/>
      <c r="AE68" s="35"/>
      <c r="AF68" s="13"/>
      <c r="AG68" s="13"/>
      <c r="AH68" s="35"/>
      <c r="AI68" s="35"/>
      <c r="AJ68" s="13"/>
      <c r="AK68" s="13"/>
      <c r="AL68" s="13"/>
      <c r="AM68" s="13"/>
      <c r="AN68" s="13"/>
      <c r="AO68" s="38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</row>
    <row r="69" spans="2:67" ht="13.5">
      <c r="B69" s="13"/>
      <c r="C69" s="13"/>
      <c r="D69" s="35"/>
      <c r="E69" s="35"/>
      <c r="F69" s="36"/>
      <c r="G69" s="13"/>
      <c r="H69" s="35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35"/>
      <c r="V69" s="13"/>
      <c r="W69" s="13"/>
      <c r="X69" s="35"/>
      <c r="Y69" s="36"/>
      <c r="Z69" s="13"/>
      <c r="AA69" s="13"/>
      <c r="AB69" s="13"/>
      <c r="AC69" s="13"/>
      <c r="AD69" s="38"/>
      <c r="AE69" s="35"/>
      <c r="AF69" s="13"/>
      <c r="AG69" s="13"/>
      <c r="AH69" s="35"/>
      <c r="AI69" s="35"/>
      <c r="AJ69" s="13"/>
      <c r="AK69" s="13"/>
      <c r="AL69" s="13"/>
      <c r="AM69" s="13"/>
      <c r="AN69" s="13"/>
      <c r="AO69" s="38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</row>
    <row r="70" spans="2:67" ht="13.5">
      <c r="B70" s="13"/>
      <c r="C70" s="13"/>
      <c r="D70" s="35"/>
      <c r="E70" s="35"/>
      <c r="F70" s="36"/>
      <c r="G70" s="13"/>
      <c r="H70" s="35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35"/>
      <c r="V70" s="13"/>
      <c r="W70" s="13"/>
      <c r="X70" s="35"/>
      <c r="Y70" s="36"/>
      <c r="Z70" s="13"/>
      <c r="AA70" s="13"/>
      <c r="AB70" s="13"/>
      <c r="AC70" s="13"/>
      <c r="AD70" s="38"/>
      <c r="AE70" s="35"/>
      <c r="AF70" s="13"/>
      <c r="AG70" s="13"/>
      <c r="AH70" s="35"/>
      <c r="AI70" s="35"/>
      <c r="AJ70" s="13"/>
      <c r="AK70" s="13"/>
      <c r="AL70" s="13"/>
      <c r="AM70" s="13"/>
      <c r="AN70" s="13"/>
      <c r="AO70" s="38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</row>
    <row r="71" spans="2:67" ht="13.5">
      <c r="B71" s="13"/>
      <c r="C71" s="13"/>
      <c r="D71" s="35"/>
      <c r="E71" s="35"/>
      <c r="F71" s="36"/>
      <c r="G71" s="13"/>
      <c r="H71" s="35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35"/>
      <c r="V71" s="13"/>
      <c r="W71" s="13"/>
      <c r="X71" s="35"/>
      <c r="Y71" s="36"/>
      <c r="Z71" s="13"/>
      <c r="AA71" s="13"/>
      <c r="AB71" s="13"/>
      <c r="AC71" s="13"/>
      <c r="AD71" s="38"/>
      <c r="AE71" s="35"/>
      <c r="AF71" s="13"/>
      <c r="AG71" s="13"/>
      <c r="AH71" s="35"/>
      <c r="AI71" s="35"/>
      <c r="AJ71" s="13"/>
      <c r="AK71" s="13"/>
      <c r="AL71" s="13"/>
      <c r="AM71" s="13"/>
      <c r="AN71" s="13"/>
      <c r="AO71" s="38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</row>
    <row r="72" spans="2:67" ht="13.5">
      <c r="B72" s="13"/>
      <c r="C72" s="13"/>
      <c r="D72" s="35"/>
      <c r="E72" s="35"/>
      <c r="F72" s="36"/>
      <c r="G72" s="13"/>
      <c r="H72" s="35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35"/>
      <c r="V72" s="13"/>
      <c r="W72" s="13"/>
      <c r="X72" s="35"/>
      <c r="Y72" s="36"/>
      <c r="Z72" s="13"/>
      <c r="AA72" s="13"/>
      <c r="AB72" s="13"/>
      <c r="AC72" s="13"/>
      <c r="AD72" s="38"/>
      <c r="AE72" s="35"/>
      <c r="AF72" s="13"/>
      <c r="AG72" s="13"/>
      <c r="AH72" s="35"/>
      <c r="AI72" s="35"/>
      <c r="AJ72" s="13"/>
      <c r="AK72" s="13"/>
      <c r="AL72" s="13"/>
      <c r="AM72" s="13"/>
      <c r="AN72" s="13"/>
      <c r="AO72" s="38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</row>
    <row r="73" spans="2:67" ht="13.5">
      <c r="B73" s="13"/>
      <c r="C73" s="13"/>
      <c r="D73" s="35"/>
      <c r="E73" s="35"/>
      <c r="F73" s="36"/>
      <c r="G73" s="13"/>
      <c r="H73" s="35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35"/>
      <c r="V73" s="13"/>
      <c r="W73" s="13"/>
      <c r="X73" s="35"/>
      <c r="Y73" s="36"/>
      <c r="Z73" s="13"/>
      <c r="AA73" s="13"/>
      <c r="AB73" s="13"/>
      <c r="AC73" s="13"/>
      <c r="AD73" s="38"/>
      <c r="AE73" s="35"/>
      <c r="AF73" s="13"/>
      <c r="AG73" s="13"/>
      <c r="AH73" s="35"/>
      <c r="AI73" s="35"/>
      <c r="AJ73" s="13"/>
      <c r="AK73" s="13"/>
      <c r="AL73" s="13"/>
      <c r="AM73" s="13"/>
      <c r="AN73" s="13"/>
      <c r="AO73" s="38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</row>
    <row r="74" spans="2:67" ht="13.5">
      <c r="B74" s="13"/>
      <c r="C74" s="13"/>
      <c r="D74" s="35"/>
      <c r="E74" s="35"/>
      <c r="F74" s="36"/>
      <c r="G74" s="13"/>
      <c r="H74" s="35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35"/>
      <c r="V74" s="13"/>
      <c r="W74" s="13"/>
      <c r="X74" s="35"/>
      <c r="Y74" s="36"/>
      <c r="Z74" s="13"/>
      <c r="AA74" s="13"/>
      <c r="AB74" s="13"/>
      <c r="AC74" s="13"/>
      <c r="AD74" s="38"/>
      <c r="AE74" s="35"/>
      <c r="AF74" s="13"/>
      <c r="AG74" s="13"/>
      <c r="AH74" s="35"/>
      <c r="AI74" s="35"/>
      <c r="AJ74" s="13"/>
      <c r="AK74" s="13"/>
      <c r="AL74" s="13"/>
      <c r="AM74" s="13"/>
      <c r="AN74" s="13"/>
      <c r="AO74" s="38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</row>
    <row r="75" spans="2:67" ht="13.5">
      <c r="B75" s="13"/>
      <c r="C75" s="13"/>
      <c r="D75" s="35"/>
      <c r="E75" s="35"/>
      <c r="F75" s="36"/>
      <c r="G75" s="13"/>
      <c r="H75" s="35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35"/>
      <c r="V75" s="13"/>
      <c r="W75" s="13"/>
      <c r="X75" s="35"/>
      <c r="Y75" s="36"/>
      <c r="Z75" s="13"/>
      <c r="AA75" s="13"/>
      <c r="AB75" s="13"/>
      <c r="AC75" s="13"/>
      <c r="AD75" s="38"/>
      <c r="AE75" s="35"/>
      <c r="AF75" s="13"/>
      <c r="AG75" s="13"/>
      <c r="AH75" s="35"/>
      <c r="AI75" s="35"/>
      <c r="AJ75" s="13"/>
      <c r="AK75" s="13"/>
      <c r="AL75" s="13"/>
      <c r="AM75" s="13"/>
      <c r="AN75" s="13"/>
      <c r="AO75" s="38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</row>
    <row r="76" spans="2:67" ht="13.5">
      <c r="B76" s="13"/>
      <c r="C76" s="13"/>
      <c r="D76" s="35"/>
      <c r="E76" s="35"/>
      <c r="F76" s="36"/>
      <c r="G76" s="13"/>
      <c r="H76" s="35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35"/>
      <c r="V76" s="13"/>
      <c r="W76" s="13"/>
      <c r="X76" s="35"/>
      <c r="Y76" s="36"/>
      <c r="Z76" s="13"/>
      <c r="AA76" s="13"/>
      <c r="AB76" s="13"/>
      <c r="AC76" s="13"/>
      <c r="AD76" s="38"/>
      <c r="AE76" s="35"/>
      <c r="AF76" s="13"/>
      <c r="AG76" s="13"/>
      <c r="AH76" s="35"/>
      <c r="AI76" s="35"/>
      <c r="AJ76" s="13"/>
      <c r="AK76" s="13"/>
      <c r="AL76" s="13"/>
      <c r="AM76" s="13"/>
      <c r="AN76" s="13"/>
      <c r="AO76" s="38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</row>
    <row r="77" spans="2:67" ht="13.5">
      <c r="B77" s="13"/>
      <c r="C77" s="13"/>
      <c r="D77" s="35"/>
      <c r="E77" s="35"/>
      <c r="F77" s="36"/>
      <c r="G77" s="13"/>
      <c r="H77" s="35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35"/>
      <c r="V77" s="13"/>
      <c r="W77" s="13"/>
      <c r="X77" s="35"/>
      <c r="Y77" s="36"/>
      <c r="Z77" s="13"/>
      <c r="AA77" s="13"/>
      <c r="AB77" s="13"/>
      <c r="AC77" s="13"/>
      <c r="AD77" s="38"/>
      <c r="AE77" s="35"/>
      <c r="AF77" s="13"/>
      <c r="AG77" s="13"/>
      <c r="AH77" s="35"/>
      <c r="AI77" s="35"/>
      <c r="AJ77" s="13"/>
      <c r="AK77" s="13"/>
      <c r="AL77" s="13"/>
      <c r="AM77" s="13"/>
      <c r="AN77" s="13"/>
      <c r="AO77" s="38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</row>
    <row r="78" spans="2:67" ht="13.5">
      <c r="B78" s="13"/>
      <c r="C78" s="13"/>
      <c r="D78" s="35"/>
      <c r="E78" s="35"/>
      <c r="F78" s="36"/>
      <c r="G78" s="13"/>
      <c r="H78" s="35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35"/>
      <c r="V78" s="13"/>
      <c r="W78" s="13"/>
      <c r="X78" s="35"/>
      <c r="Y78" s="36"/>
      <c r="Z78" s="13"/>
      <c r="AA78" s="13"/>
      <c r="AB78" s="13"/>
      <c r="AC78" s="13"/>
      <c r="AD78" s="38"/>
      <c r="AE78" s="35"/>
      <c r="AF78" s="13"/>
      <c r="AG78" s="13"/>
      <c r="AH78" s="35"/>
      <c r="AI78" s="35"/>
      <c r="AJ78" s="13"/>
      <c r="AK78" s="13"/>
      <c r="AL78" s="13"/>
      <c r="AM78" s="13"/>
      <c r="AN78" s="13"/>
      <c r="AO78" s="38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</row>
    <row r="79" spans="2:67" ht="13.5">
      <c r="B79" s="13"/>
      <c r="C79" s="13"/>
      <c r="D79" s="35"/>
      <c r="E79" s="35"/>
      <c r="F79" s="36"/>
      <c r="G79" s="13"/>
      <c r="H79" s="35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35"/>
      <c r="V79" s="13"/>
      <c r="W79" s="13"/>
      <c r="X79" s="35"/>
      <c r="Y79" s="36"/>
      <c r="Z79" s="13"/>
      <c r="AA79" s="13"/>
      <c r="AB79" s="13"/>
      <c r="AC79" s="13"/>
      <c r="AD79" s="38"/>
      <c r="AE79" s="35"/>
      <c r="AF79" s="13"/>
      <c r="AG79" s="13"/>
      <c r="AH79" s="35"/>
      <c r="AI79" s="35"/>
      <c r="AJ79" s="13"/>
      <c r="AK79" s="13"/>
      <c r="AL79" s="13"/>
      <c r="AM79" s="13"/>
      <c r="AN79" s="13"/>
      <c r="AO79" s="38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</row>
    <row r="80" spans="2:67" ht="13.5">
      <c r="B80" s="13"/>
      <c r="C80" s="13"/>
      <c r="D80" s="35"/>
      <c r="E80" s="35"/>
      <c r="F80" s="36"/>
      <c r="G80" s="13"/>
      <c r="H80" s="35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35"/>
      <c r="V80" s="13"/>
      <c r="W80" s="13"/>
      <c r="X80" s="35"/>
      <c r="Y80" s="36"/>
      <c r="Z80" s="13"/>
      <c r="AA80" s="13"/>
      <c r="AB80" s="13"/>
      <c r="AC80" s="13"/>
      <c r="AD80" s="38"/>
      <c r="AE80" s="35"/>
      <c r="AF80" s="13"/>
      <c r="AG80" s="13"/>
      <c r="AH80" s="35"/>
      <c r="AI80" s="35"/>
      <c r="AJ80" s="13"/>
      <c r="AK80" s="13"/>
      <c r="AL80" s="13"/>
      <c r="AM80" s="13"/>
      <c r="AN80" s="13"/>
      <c r="AO80" s="38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</row>
    <row r="81" spans="2:67" ht="13.5">
      <c r="B81" s="13"/>
      <c r="C81" s="13"/>
      <c r="D81" s="35"/>
      <c r="E81" s="35"/>
      <c r="F81" s="36"/>
      <c r="G81" s="13"/>
      <c r="H81" s="35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35"/>
      <c r="V81" s="13"/>
      <c r="W81" s="13"/>
      <c r="X81" s="35"/>
      <c r="Y81" s="36"/>
      <c r="Z81" s="13"/>
      <c r="AA81" s="13"/>
      <c r="AB81" s="13"/>
      <c r="AC81" s="13"/>
      <c r="AD81" s="38"/>
      <c r="AE81" s="35"/>
      <c r="AF81" s="13"/>
      <c r="AG81" s="13"/>
      <c r="AH81" s="35"/>
      <c r="AI81" s="35"/>
      <c r="AJ81" s="13"/>
      <c r="AK81" s="13"/>
      <c r="AL81" s="13"/>
      <c r="AM81" s="13"/>
      <c r="AN81" s="13"/>
      <c r="AO81" s="38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</row>
    <row r="82" spans="2:67" ht="13.5">
      <c r="B82" s="13"/>
      <c r="C82" s="13"/>
      <c r="D82" s="35"/>
      <c r="E82" s="35"/>
      <c r="F82" s="36"/>
      <c r="G82" s="13"/>
      <c r="H82" s="35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35"/>
      <c r="V82" s="13"/>
      <c r="W82" s="13"/>
      <c r="X82" s="35"/>
      <c r="Y82" s="36"/>
      <c r="Z82" s="13"/>
      <c r="AA82" s="13"/>
      <c r="AB82" s="13"/>
      <c r="AC82" s="13"/>
      <c r="AD82" s="38"/>
      <c r="AE82" s="35"/>
      <c r="AF82" s="13"/>
      <c r="AG82" s="13"/>
      <c r="AH82" s="35"/>
      <c r="AI82" s="35"/>
      <c r="AJ82" s="13"/>
      <c r="AK82" s="13"/>
      <c r="AL82" s="13"/>
      <c r="AM82" s="13"/>
      <c r="AN82" s="13"/>
      <c r="AO82" s="38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</row>
    <row r="83" spans="2:67" ht="13.5">
      <c r="B83" s="13"/>
      <c r="C83" s="13"/>
      <c r="D83" s="35"/>
      <c r="E83" s="35"/>
      <c r="F83" s="36"/>
      <c r="G83" s="13"/>
      <c r="H83" s="35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35"/>
      <c r="V83" s="13"/>
      <c r="W83" s="13"/>
      <c r="X83" s="35"/>
      <c r="Y83" s="36"/>
      <c r="Z83" s="13"/>
      <c r="AA83" s="13"/>
      <c r="AB83" s="13"/>
      <c r="AC83" s="13"/>
      <c r="AD83" s="38"/>
      <c r="AE83" s="35"/>
      <c r="AF83" s="13"/>
      <c r="AG83" s="13"/>
      <c r="AH83" s="35"/>
      <c r="AI83" s="35"/>
      <c r="AJ83" s="13"/>
      <c r="AK83" s="13"/>
      <c r="AL83" s="13"/>
      <c r="AM83" s="13"/>
      <c r="AN83" s="13"/>
      <c r="AO83" s="38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</row>
    <row r="84" spans="2:67" ht="13.5">
      <c r="B84" s="13"/>
      <c r="C84" s="13"/>
      <c r="D84" s="35"/>
      <c r="E84" s="35"/>
      <c r="F84" s="36"/>
      <c r="G84" s="13"/>
      <c r="H84" s="35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35"/>
      <c r="V84" s="13"/>
      <c r="W84" s="13"/>
      <c r="X84" s="35"/>
      <c r="Y84" s="36"/>
      <c r="Z84" s="13"/>
      <c r="AA84" s="13"/>
      <c r="AB84" s="13"/>
      <c r="AC84" s="13"/>
      <c r="AD84" s="38"/>
      <c r="AE84" s="35"/>
      <c r="AF84" s="13"/>
      <c r="AG84" s="13"/>
      <c r="AH84" s="35"/>
      <c r="AI84" s="35"/>
      <c r="AJ84" s="13"/>
      <c r="AK84" s="13"/>
      <c r="AL84" s="13"/>
      <c r="AM84" s="13"/>
      <c r="AN84" s="13"/>
      <c r="AO84" s="38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</row>
    <row r="85" spans="2:67" ht="13.5">
      <c r="B85" s="13"/>
      <c r="C85" s="13"/>
      <c r="D85" s="35"/>
      <c r="E85" s="35"/>
      <c r="F85" s="36"/>
      <c r="G85" s="13"/>
      <c r="H85" s="35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35"/>
      <c r="V85" s="13"/>
      <c r="W85" s="13"/>
      <c r="X85" s="35"/>
      <c r="Y85" s="36"/>
      <c r="Z85" s="13"/>
      <c r="AA85" s="13"/>
      <c r="AB85" s="13"/>
      <c r="AC85" s="13"/>
      <c r="AD85" s="38"/>
      <c r="AE85" s="35"/>
      <c r="AF85" s="13"/>
      <c r="AG85" s="13"/>
      <c r="AH85" s="35"/>
      <c r="AI85" s="35"/>
      <c r="AJ85" s="13"/>
      <c r="AK85" s="13"/>
      <c r="AL85" s="13"/>
      <c r="AM85" s="13"/>
      <c r="AN85" s="13"/>
      <c r="AO85" s="38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</row>
    <row r="86" spans="2:67" ht="13.5">
      <c r="B86" s="13"/>
      <c r="C86" s="13"/>
      <c r="D86" s="35"/>
      <c r="E86" s="35"/>
      <c r="F86" s="36"/>
      <c r="G86" s="13"/>
      <c r="H86" s="35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35"/>
      <c r="V86" s="13"/>
      <c r="W86" s="13"/>
      <c r="X86" s="35"/>
      <c r="Y86" s="36"/>
      <c r="Z86" s="13"/>
      <c r="AA86" s="13"/>
      <c r="AB86" s="13"/>
      <c r="AC86" s="13"/>
      <c r="AD86" s="38"/>
      <c r="AE86" s="35"/>
      <c r="AF86" s="13"/>
      <c r="AG86" s="13"/>
      <c r="AH86" s="35"/>
      <c r="AI86" s="35"/>
      <c r="AJ86" s="13"/>
      <c r="AK86" s="13"/>
      <c r="AL86" s="13"/>
      <c r="AM86" s="13"/>
      <c r="AN86" s="13"/>
      <c r="AO86" s="38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</row>
    <row r="87" spans="2:67" ht="13.5">
      <c r="B87" s="13"/>
      <c r="C87" s="13"/>
      <c r="D87" s="35"/>
      <c r="E87" s="35"/>
      <c r="F87" s="36"/>
      <c r="G87" s="13"/>
      <c r="H87" s="35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35"/>
      <c r="V87" s="13"/>
      <c r="W87" s="13"/>
      <c r="X87" s="35"/>
      <c r="Y87" s="36"/>
      <c r="Z87" s="13"/>
      <c r="AA87" s="13"/>
      <c r="AB87" s="13"/>
      <c r="AC87" s="13"/>
      <c r="AD87" s="38"/>
      <c r="AE87" s="35"/>
      <c r="AF87" s="13"/>
      <c r="AG87" s="13"/>
      <c r="AH87" s="35"/>
      <c r="AI87" s="35"/>
      <c r="AJ87" s="13"/>
      <c r="AK87" s="13"/>
      <c r="AL87" s="13"/>
      <c r="AM87" s="13"/>
      <c r="AN87" s="13"/>
      <c r="AO87" s="38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</row>
    <row r="88" spans="2:67" ht="13.5">
      <c r="B88" s="13"/>
      <c r="C88" s="13"/>
      <c r="D88" s="35"/>
      <c r="E88" s="35"/>
      <c r="F88" s="36"/>
      <c r="G88" s="13"/>
      <c r="H88" s="35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35"/>
      <c r="V88" s="13"/>
      <c r="W88" s="13"/>
      <c r="X88" s="35"/>
      <c r="Y88" s="36"/>
      <c r="Z88" s="13"/>
      <c r="AA88" s="13"/>
      <c r="AB88" s="13"/>
      <c r="AC88" s="13"/>
      <c r="AD88" s="38"/>
      <c r="AE88" s="35"/>
      <c r="AF88" s="13"/>
      <c r="AG88" s="13"/>
      <c r="AH88" s="35"/>
      <c r="AI88" s="35"/>
      <c r="AJ88" s="13"/>
      <c r="AK88" s="13"/>
      <c r="AL88" s="13"/>
      <c r="AM88" s="13"/>
      <c r="AN88" s="13"/>
      <c r="AO88" s="38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</row>
    <row r="89" spans="2:67" ht="13.5">
      <c r="B89" s="13"/>
      <c r="C89" s="13"/>
      <c r="D89" s="35"/>
      <c r="E89" s="35"/>
      <c r="F89" s="36"/>
      <c r="G89" s="13"/>
      <c r="H89" s="35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35"/>
      <c r="V89" s="13"/>
      <c r="W89" s="13"/>
      <c r="X89" s="35"/>
      <c r="Y89" s="36"/>
      <c r="Z89" s="13"/>
      <c r="AA89" s="13"/>
      <c r="AB89" s="13"/>
      <c r="AC89" s="13"/>
      <c r="AD89" s="38"/>
      <c r="AE89" s="35"/>
      <c r="AF89" s="13"/>
      <c r="AG89" s="13"/>
      <c r="AH89" s="35"/>
      <c r="AI89" s="35"/>
      <c r="AJ89" s="13"/>
      <c r="AK89" s="13"/>
      <c r="AL89" s="13"/>
      <c r="AM89" s="13"/>
      <c r="AN89" s="13"/>
      <c r="AO89" s="38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</row>
    <row r="90" spans="2:67" ht="13.5">
      <c r="B90" s="13"/>
      <c r="C90" s="13"/>
      <c r="D90" s="35"/>
      <c r="E90" s="35"/>
      <c r="F90" s="36"/>
      <c r="G90" s="13"/>
      <c r="H90" s="35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35"/>
      <c r="V90" s="13"/>
      <c r="W90" s="13"/>
      <c r="X90" s="35"/>
      <c r="Y90" s="36"/>
      <c r="Z90" s="13"/>
      <c r="AA90" s="13"/>
      <c r="AB90" s="13"/>
      <c r="AC90" s="13"/>
      <c r="AD90" s="38"/>
      <c r="AE90" s="35"/>
      <c r="AF90" s="13"/>
      <c r="AG90" s="13"/>
      <c r="AH90" s="35"/>
      <c r="AI90" s="35"/>
      <c r="AJ90" s="13"/>
      <c r="AK90" s="13"/>
      <c r="AL90" s="13"/>
      <c r="AM90" s="13"/>
      <c r="AN90" s="13"/>
      <c r="AO90" s="38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</row>
    <row r="91" spans="2:67" ht="13.5">
      <c r="B91" s="13"/>
      <c r="C91" s="13"/>
      <c r="D91" s="35"/>
      <c r="E91" s="35"/>
      <c r="F91" s="36"/>
      <c r="G91" s="13"/>
      <c r="H91" s="35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35"/>
      <c r="V91" s="13"/>
      <c r="W91" s="13"/>
      <c r="X91" s="35"/>
      <c r="Y91" s="36"/>
      <c r="Z91" s="13"/>
      <c r="AA91" s="13"/>
      <c r="AB91" s="13"/>
      <c r="AC91" s="13"/>
      <c r="AD91" s="38"/>
      <c r="AE91" s="35"/>
      <c r="AF91" s="13"/>
      <c r="AG91" s="13"/>
      <c r="AH91" s="35"/>
      <c r="AI91" s="35"/>
      <c r="AJ91" s="13"/>
      <c r="AK91" s="13"/>
      <c r="AL91" s="13"/>
      <c r="AM91" s="13"/>
      <c r="AN91" s="13"/>
      <c r="AO91" s="38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</row>
    <row r="92" spans="2:67" ht="13.5">
      <c r="B92" s="13"/>
      <c r="C92" s="13"/>
      <c r="D92" s="35"/>
      <c r="E92" s="35"/>
      <c r="F92" s="36"/>
      <c r="G92" s="13"/>
      <c r="H92" s="35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35"/>
      <c r="V92" s="13"/>
      <c r="W92" s="13"/>
      <c r="X92" s="35"/>
      <c r="Y92" s="36"/>
      <c r="Z92" s="13"/>
      <c r="AA92" s="13"/>
      <c r="AB92" s="13"/>
      <c r="AC92" s="13"/>
      <c r="AD92" s="38"/>
      <c r="AE92" s="35"/>
      <c r="AF92" s="13"/>
      <c r="AG92" s="13"/>
      <c r="AH92" s="35"/>
      <c r="AI92" s="35"/>
      <c r="AJ92" s="13"/>
      <c r="AK92" s="13"/>
      <c r="AL92" s="13"/>
      <c r="AM92" s="13"/>
      <c r="AN92" s="13"/>
      <c r="AO92" s="38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</row>
    <row r="93" spans="2:67" ht="13.5">
      <c r="B93" s="13"/>
      <c r="C93" s="13"/>
      <c r="D93" s="35"/>
      <c r="E93" s="35"/>
      <c r="F93" s="36"/>
      <c r="G93" s="13"/>
      <c r="H93" s="35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35"/>
      <c r="V93" s="13"/>
      <c r="W93" s="13"/>
      <c r="X93" s="35"/>
      <c r="Y93" s="36"/>
      <c r="Z93" s="13"/>
      <c r="AA93" s="13"/>
      <c r="AB93" s="13"/>
      <c r="AC93" s="13"/>
      <c r="AD93" s="38"/>
      <c r="AE93" s="35"/>
      <c r="AF93" s="13"/>
      <c r="AG93" s="13"/>
      <c r="AH93" s="35"/>
      <c r="AI93" s="35"/>
      <c r="AJ93" s="13"/>
      <c r="AK93" s="13"/>
      <c r="AL93" s="13"/>
      <c r="AM93" s="13"/>
      <c r="AN93" s="13"/>
      <c r="AO93" s="38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</row>
    <row r="94" spans="2:67" ht="13.5">
      <c r="B94" s="13"/>
      <c r="C94" s="13"/>
      <c r="D94" s="35"/>
      <c r="E94" s="35"/>
      <c r="F94" s="36"/>
      <c r="G94" s="13"/>
      <c r="H94" s="35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35"/>
      <c r="V94" s="13"/>
      <c r="W94" s="13"/>
      <c r="X94" s="35"/>
      <c r="Y94" s="36"/>
      <c r="Z94" s="13"/>
      <c r="AA94" s="13"/>
      <c r="AB94" s="13"/>
      <c r="AC94" s="13"/>
      <c r="AD94" s="38"/>
      <c r="AE94" s="35"/>
      <c r="AF94" s="13"/>
      <c r="AG94" s="13"/>
      <c r="AH94" s="35"/>
      <c r="AI94" s="35"/>
      <c r="AJ94" s="13"/>
      <c r="AK94" s="13"/>
      <c r="AL94" s="13"/>
      <c r="AM94" s="13"/>
      <c r="AN94" s="13"/>
      <c r="AO94" s="38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</row>
    <row r="95" spans="2:67" ht="13.5">
      <c r="B95" s="13"/>
      <c r="C95" s="13"/>
      <c r="D95" s="35"/>
      <c r="E95" s="35"/>
      <c r="F95" s="36"/>
      <c r="G95" s="13"/>
      <c r="H95" s="35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35"/>
      <c r="V95" s="13"/>
      <c r="W95" s="13"/>
      <c r="X95" s="35"/>
      <c r="Y95" s="36"/>
      <c r="Z95" s="13"/>
      <c r="AA95" s="13"/>
      <c r="AB95" s="13"/>
      <c r="AC95" s="13"/>
      <c r="AD95" s="38"/>
      <c r="AE95" s="35"/>
      <c r="AF95" s="13"/>
      <c r="AG95" s="13"/>
      <c r="AH95" s="35"/>
      <c r="AI95" s="35"/>
      <c r="AJ95" s="13"/>
      <c r="AK95" s="13"/>
      <c r="AL95" s="13"/>
      <c r="AM95" s="13"/>
      <c r="AN95" s="13"/>
      <c r="AO95" s="38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</row>
    <row r="96" spans="2:67" ht="13.5">
      <c r="B96" s="13"/>
      <c r="C96" s="13"/>
      <c r="D96" s="35"/>
      <c r="E96" s="35"/>
      <c r="F96" s="36"/>
      <c r="G96" s="13"/>
      <c r="H96" s="35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35"/>
      <c r="V96" s="13"/>
      <c r="W96" s="13"/>
      <c r="X96" s="35"/>
      <c r="Y96" s="36"/>
      <c r="Z96" s="13"/>
      <c r="AA96" s="13"/>
      <c r="AB96" s="13"/>
      <c r="AC96" s="13"/>
      <c r="AD96" s="38"/>
      <c r="AE96" s="35"/>
      <c r="AF96" s="13"/>
      <c r="AG96" s="13"/>
      <c r="AH96" s="35"/>
      <c r="AI96" s="35"/>
      <c r="AJ96" s="13"/>
      <c r="AK96" s="13"/>
      <c r="AL96" s="13"/>
      <c r="AM96" s="13"/>
      <c r="AN96" s="13"/>
      <c r="AO96" s="38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</row>
    <row r="97" spans="2:67" ht="13.5">
      <c r="B97" s="13"/>
      <c r="C97" s="13"/>
      <c r="D97" s="35"/>
      <c r="E97" s="35"/>
      <c r="F97" s="36"/>
      <c r="G97" s="13"/>
      <c r="H97" s="35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35"/>
      <c r="V97" s="13"/>
      <c r="W97" s="13"/>
      <c r="X97" s="35"/>
      <c r="Y97" s="36"/>
      <c r="Z97" s="13"/>
      <c r="AA97" s="13"/>
      <c r="AB97" s="13"/>
      <c r="AC97" s="13"/>
      <c r="AD97" s="38"/>
      <c r="AE97" s="35"/>
      <c r="AF97" s="13"/>
      <c r="AG97" s="13"/>
      <c r="AH97" s="35"/>
      <c r="AI97" s="35"/>
      <c r="AJ97" s="13"/>
      <c r="AK97" s="13"/>
      <c r="AL97" s="13"/>
      <c r="AM97" s="13"/>
      <c r="AN97" s="13"/>
      <c r="AO97" s="38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</row>
    <row r="98" spans="2:67" ht="13.5">
      <c r="B98" s="13"/>
      <c r="C98" s="13"/>
      <c r="D98" s="35"/>
      <c r="E98" s="35"/>
      <c r="F98" s="36"/>
      <c r="G98" s="13"/>
      <c r="H98" s="35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35"/>
      <c r="V98" s="13"/>
      <c r="W98" s="13"/>
      <c r="X98" s="35"/>
      <c r="Y98" s="36"/>
      <c r="Z98" s="13"/>
      <c r="AA98" s="13"/>
      <c r="AB98" s="13"/>
      <c r="AC98" s="13"/>
      <c r="AD98" s="38"/>
      <c r="AE98" s="35"/>
      <c r="AF98" s="13"/>
      <c r="AG98" s="13"/>
      <c r="AH98" s="35"/>
      <c r="AI98" s="35"/>
      <c r="AJ98" s="13"/>
      <c r="AK98" s="13"/>
      <c r="AL98" s="13"/>
      <c r="AM98" s="13"/>
      <c r="AN98" s="13"/>
      <c r="AO98" s="38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</row>
    <row r="99" spans="2:67" ht="13.5">
      <c r="B99" s="13"/>
      <c r="C99" s="13"/>
      <c r="D99" s="35"/>
      <c r="E99" s="35"/>
      <c r="F99" s="36"/>
      <c r="G99" s="13"/>
      <c r="H99" s="35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35"/>
      <c r="V99" s="13"/>
      <c r="W99" s="13"/>
      <c r="X99" s="35"/>
      <c r="Y99" s="36"/>
      <c r="Z99" s="13"/>
      <c r="AA99" s="13"/>
      <c r="AB99" s="13"/>
      <c r="AC99" s="13"/>
      <c r="AD99" s="38"/>
      <c r="AE99" s="35"/>
      <c r="AF99" s="13"/>
      <c r="AG99" s="13"/>
      <c r="AH99" s="35"/>
      <c r="AI99" s="35"/>
      <c r="AJ99" s="13"/>
      <c r="AK99" s="13"/>
      <c r="AL99" s="13"/>
      <c r="AM99" s="13"/>
      <c r="AN99" s="13"/>
      <c r="AO99" s="38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</row>
    <row r="100" spans="2:67" ht="13.5">
      <c r="B100" s="13"/>
      <c r="C100" s="13"/>
      <c r="D100" s="35"/>
      <c r="E100" s="35"/>
      <c r="F100" s="36"/>
      <c r="G100" s="13"/>
      <c r="H100" s="35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35"/>
      <c r="V100" s="13"/>
      <c r="W100" s="13"/>
      <c r="X100" s="35"/>
      <c r="Y100" s="36"/>
      <c r="Z100" s="13"/>
      <c r="AA100" s="13"/>
      <c r="AB100" s="13"/>
      <c r="AC100" s="13"/>
      <c r="AD100" s="38"/>
      <c r="AE100" s="35"/>
      <c r="AF100" s="13"/>
      <c r="AG100" s="13"/>
      <c r="AH100" s="35"/>
      <c r="AI100" s="35"/>
      <c r="AJ100" s="13"/>
      <c r="AK100" s="13"/>
      <c r="AL100" s="13"/>
      <c r="AM100" s="13"/>
      <c r="AN100" s="13"/>
      <c r="AO100" s="38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</row>
    <row r="101" spans="2:67" ht="13.5">
      <c r="B101" s="13"/>
      <c r="C101" s="13"/>
      <c r="D101" s="35"/>
      <c r="E101" s="35"/>
      <c r="F101" s="36"/>
      <c r="G101" s="13"/>
      <c r="H101" s="35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35"/>
      <c r="V101" s="13"/>
      <c r="W101" s="13"/>
      <c r="X101" s="35"/>
      <c r="Y101" s="36"/>
      <c r="Z101" s="13"/>
      <c r="AA101" s="13"/>
      <c r="AB101" s="13"/>
      <c r="AC101" s="13"/>
      <c r="AD101" s="38"/>
      <c r="AE101" s="35"/>
      <c r="AF101" s="13"/>
      <c r="AG101" s="13"/>
      <c r="AH101" s="35"/>
      <c r="AI101" s="35"/>
      <c r="AJ101" s="13"/>
      <c r="AK101" s="13"/>
      <c r="AL101" s="13"/>
      <c r="AM101" s="13"/>
      <c r="AN101" s="13"/>
      <c r="AO101" s="38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</row>
    <row r="102" spans="2:67" ht="13.5">
      <c r="B102" s="13"/>
      <c r="C102" s="13"/>
      <c r="D102" s="35"/>
      <c r="E102" s="35"/>
      <c r="F102" s="36"/>
      <c r="G102" s="13"/>
      <c r="H102" s="35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35"/>
      <c r="V102" s="13"/>
      <c r="W102" s="13"/>
      <c r="X102" s="35"/>
      <c r="Y102" s="36"/>
      <c r="Z102" s="13"/>
      <c r="AA102" s="13"/>
      <c r="AB102" s="13"/>
      <c r="AC102" s="13"/>
      <c r="AD102" s="38"/>
      <c r="AE102" s="35"/>
      <c r="AF102" s="13"/>
      <c r="AG102" s="13"/>
      <c r="AH102" s="35"/>
      <c r="AI102" s="35"/>
      <c r="AJ102" s="13"/>
      <c r="AK102" s="13"/>
      <c r="AL102" s="13"/>
      <c r="AM102" s="13"/>
      <c r="AN102" s="13"/>
      <c r="AO102" s="38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</row>
    <row r="103" spans="2:67" ht="13.5">
      <c r="B103" s="13"/>
      <c r="C103" s="13"/>
      <c r="D103" s="35"/>
      <c r="E103" s="35"/>
      <c r="F103" s="36"/>
      <c r="G103" s="13"/>
      <c r="H103" s="35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35"/>
      <c r="V103" s="13"/>
      <c r="W103" s="13"/>
      <c r="X103" s="35"/>
      <c r="Y103" s="36"/>
      <c r="Z103" s="13"/>
      <c r="AA103" s="13"/>
      <c r="AB103" s="13"/>
      <c r="AC103" s="13"/>
      <c r="AD103" s="38"/>
      <c r="AE103" s="35"/>
      <c r="AF103" s="13"/>
      <c r="AG103" s="13"/>
      <c r="AH103" s="35"/>
      <c r="AI103" s="35"/>
      <c r="AJ103" s="13"/>
      <c r="AK103" s="13"/>
      <c r="AL103" s="13"/>
      <c r="AM103" s="13"/>
      <c r="AN103" s="13"/>
      <c r="AO103" s="38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</row>
    <row r="104" spans="2:67" ht="13.5">
      <c r="B104" s="13"/>
      <c r="C104" s="13"/>
      <c r="D104" s="35"/>
      <c r="E104" s="35"/>
      <c r="F104" s="36"/>
      <c r="G104" s="13"/>
      <c r="H104" s="35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35"/>
      <c r="V104" s="13"/>
      <c r="W104" s="13"/>
      <c r="X104" s="35"/>
      <c r="Y104" s="36"/>
      <c r="Z104" s="13"/>
      <c r="AA104" s="13"/>
      <c r="AB104" s="13"/>
      <c r="AC104" s="13"/>
      <c r="AD104" s="38"/>
      <c r="AE104" s="35"/>
      <c r="AF104" s="13"/>
      <c r="AG104" s="13"/>
      <c r="AH104" s="35"/>
      <c r="AI104" s="35"/>
      <c r="AJ104" s="13"/>
      <c r="AK104" s="13"/>
      <c r="AL104" s="13"/>
      <c r="AM104" s="13"/>
      <c r="AN104" s="13"/>
      <c r="AO104" s="38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</row>
    <row r="105" spans="2:67" ht="13.5">
      <c r="B105" s="13"/>
      <c r="C105" s="13"/>
      <c r="D105" s="35"/>
      <c r="E105" s="35"/>
      <c r="F105" s="36"/>
      <c r="G105" s="13"/>
      <c r="H105" s="35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35"/>
      <c r="V105" s="13"/>
      <c r="W105" s="13"/>
      <c r="X105" s="35"/>
      <c r="Y105" s="36"/>
      <c r="Z105" s="13"/>
      <c r="AA105" s="13"/>
      <c r="AB105" s="13"/>
      <c r="AC105" s="13"/>
      <c r="AD105" s="38"/>
      <c r="AE105" s="35"/>
      <c r="AF105" s="13"/>
      <c r="AG105" s="13"/>
      <c r="AH105" s="35"/>
      <c r="AI105" s="35"/>
      <c r="AJ105" s="13"/>
      <c r="AK105" s="13"/>
      <c r="AL105" s="13"/>
      <c r="AM105" s="13"/>
      <c r="AN105" s="13"/>
      <c r="AO105" s="38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</row>
    <row r="106" spans="2:67" ht="13.5">
      <c r="B106" s="13"/>
      <c r="C106" s="13"/>
      <c r="D106" s="35"/>
      <c r="E106" s="35"/>
      <c r="F106" s="36"/>
      <c r="G106" s="13"/>
      <c r="H106" s="35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35"/>
      <c r="V106" s="13"/>
      <c r="W106" s="13"/>
      <c r="X106" s="35"/>
      <c r="Y106" s="36"/>
      <c r="Z106" s="13"/>
      <c r="AA106" s="13"/>
      <c r="AB106" s="13"/>
      <c r="AC106" s="13"/>
      <c r="AD106" s="38"/>
      <c r="AE106" s="35"/>
      <c r="AF106" s="13"/>
      <c r="AG106" s="13"/>
      <c r="AH106" s="35"/>
      <c r="AI106" s="35"/>
      <c r="AJ106" s="13"/>
      <c r="AK106" s="13"/>
      <c r="AL106" s="13"/>
      <c r="AM106" s="13"/>
      <c r="AN106" s="13"/>
      <c r="AO106" s="38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</row>
    <row r="107" spans="2:67" ht="13.5">
      <c r="B107" s="13"/>
      <c r="C107" s="13"/>
      <c r="D107" s="35"/>
      <c r="E107" s="35"/>
      <c r="F107" s="36"/>
      <c r="G107" s="13"/>
      <c r="H107" s="35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35"/>
      <c r="V107" s="13"/>
      <c r="W107" s="13"/>
      <c r="X107" s="35"/>
      <c r="Y107" s="36"/>
      <c r="Z107" s="13"/>
      <c r="AA107" s="13"/>
      <c r="AB107" s="13"/>
      <c r="AC107" s="13"/>
      <c r="AD107" s="38"/>
      <c r="AE107" s="35"/>
      <c r="AF107" s="13"/>
      <c r="AG107" s="13"/>
      <c r="AH107" s="35"/>
      <c r="AI107" s="35"/>
      <c r="AJ107" s="13"/>
      <c r="AK107" s="13"/>
      <c r="AL107" s="13"/>
      <c r="AM107" s="13"/>
      <c r="AN107" s="13"/>
      <c r="AO107" s="38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</row>
    <row r="108" spans="2:67" ht="13.5">
      <c r="B108" s="13"/>
      <c r="C108" s="13"/>
      <c r="D108" s="35"/>
      <c r="E108" s="35"/>
      <c r="F108" s="36"/>
      <c r="G108" s="13"/>
      <c r="H108" s="35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35"/>
      <c r="V108" s="13"/>
      <c r="W108" s="13"/>
      <c r="X108" s="35"/>
      <c r="Y108" s="36"/>
      <c r="Z108" s="13"/>
      <c r="AA108" s="13"/>
      <c r="AB108" s="13"/>
      <c r="AC108" s="13"/>
      <c r="AD108" s="38"/>
      <c r="AE108" s="35"/>
      <c r="AF108" s="13"/>
      <c r="AG108" s="13"/>
      <c r="AH108" s="35"/>
      <c r="AI108" s="35"/>
      <c r="AJ108" s="13"/>
      <c r="AK108" s="13"/>
      <c r="AL108" s="13"/>
      <c r="AM108" s="13"/>
      <c r="AN108" s="13"/>
      <c r="AO108" s="38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</row>
    <row r="109" spans="2:67" ht="13.5">
      <c r="B109" s="13"/>
      <c r="C109" s="13"/>
      <c r="D109" s="35"/>
      <c r="E109" s="35"/>
      <c r="F109" s="36"/>
      <c r="G109" s="13"/>
      <c r="H109" s="35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35"/>
      <c r="V109" s="13"/>
      <c r="W109" s="13"/>
      <c r="X109" s="35"/>
      <c r="Y109" s="36"/>
      <c r="Z109" s="13"/>
      <c r="AA109" s="13"/>
      <c r="AB109" s="13"/>
      <c r="AC109" s="13"/>
      <c r="AD109" s="38"/>
      <c r="AE109" s="35"/>
      <c r="AF109" s="13"/>
      <c r="AG109" s="13"/>
      <c r="AH109" s="35"/>
      <c r="AI109" s="35"/>
      <c r="AJ109" s="13"/>
      <c r="AK109" s="13"/>
      <c r="AL109" s="13"/>
      <c r="AM109" s="13"/>
      <c r="AN109" s="13"/>
      <c r="AO109" s="38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</row>
    <row r="110" spans="2:67" ht="13.5">
      <c r="B110" s="13"/>
      <c r="C110" s="13"/>
      <c r="D110" s="35"/>
      <c r="E110" s="35"/>
      <c r="F110" s="36"/>
      <c r="G110" s="13"/>
      <c r="H110" s="35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35"/>
      <c r="V110" s="13"/>
      <c r="W110" s="13"/>
      <c r="X110" s="35"/>
      <c r="Y110" s="36"/>
      <c r="Z110" s="13"/>
      <c r="AA110" s="13"/>
      <c r="AB110" s="13"/>
      <c r="AC110" s="13"/>
      <c r="AD110" s="38"/>
      <c r="AE110" s="35"/>
      <c r="AF110" s="13"/>
      <c r="AG110" s="13"/>
      <c r="AH110" s="35"/>
      <c r="AI110" s="35"/>
      <c r="AJ110" s="13"/>
      <c r="AK110" s="13"/>
      <c r="AL110" s="13"/>
      <c r="AM110" s="13"/>
      <c r="AN110" s="13"/>
      <c r="AO110" s="38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</row>
    <row r="111" spans="2:67" ht="13.5">
      <c r="B111" s="13"/>
      <c r="C111" s="13"/>
      <c r="D111" s="35"/>
      <c r="E111" s="35"/>
      <c r="F111" s="36"/>
      <c r="G111" s="13"/>
      <c r="H111" s="35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35"/>
      <c r="V111" s="13"/>
      <c r="W111" s="13"/>
      <c r="X111" s="35"/>
      <c r="Y111" s="36"/>
      <c r="Z111" s="13"/>
      <c r="AA111" s="13"/>
      <c r="AB111" s="13"/>
      <c r="AC111" s="13"/>
      <c r="AD111" s="38"/>
      <c r="AE111" s="35"/>
      <c r="AF111" s="13"/>
      <c r="AG111" s="13"/>
      <c r="AH111" s="35"/>
      <c r="AI111" s="35"/>
      <c r="AJ111" s="13"/>
      <c r="AK111" s="13"/>
      <c r="AL111" s="13"/>
      <c r="AM111" s="13"/>
      <c r="AN111" s="13"/>
      <c r="AO111" s="38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</row>
    <row r="112" spans="2:67" ht="13.5">
      <c r="B112" s="13"/>
      <c r="C112" s="13"/>
      <c r="D112" s="35"/>
      <c r="E112" s="35"/>
      <c r="F112" s="36"/>
      <c r="G112" s="13"/>
      <c r="H112" s="35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35"/>
      <c r="V112" s="13"/>
      <c r="W112" s="13"/>
      <c r="X112" s="35"/>
      <c r="Y112" s="36"/>
      <c r="Z112" s="13"/>
      <c r="AA112" s="13"/>
      <c r="AB112" s="13"/>
      <c r="AC112" s="13"/>
      <c r="AD112" s="38"/>
      <c r="AE112" s="35"/>
      <c r="AF112" s="13"/>
      <c r="AG112" s="13"/>
      <c r="AH112" s="35"/>
      <c r="AI112" s="35"/>
      <c r="AJ112" s="13"/>
      <c r="AK112" s="13"/>
      <c r="AL112" s="13"/>
      <c r="AM112" s="13"/>
      <c r="AN112" s="13"/>
      <c r="AO112" s="38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</row>
    <row r="113" spans="2:67" ht="13.5">
      <c r="B113" s="13"/>
      <c r="C113" s="13"/>
      <c r="D113" s="35"/>
      <c r="E113" s="35"/>
      <c r="F113" s="36"/>
      <c r="G113" s="13"/>
      <c r="H113" s="35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35"/>
      <c r="V113" s="13"/>
      <c r="W113" s="13"/>
      <c r="X113" s="35"/>
      <c r="Y113" s="36"/>
      <c r="Z113" s="13"/>
      <c r="AA113" s="13"/>
      <c r="AB113" s="13"/>
      <c r="AC113" s="13"/>
      <c r="AD113" s="38"/>
      <c r="AE113" s="35"/>
      <c r="AF113" s="13"/>
      <c r="AG113" s="13"/>
      <c r="AH113" s="35"/>
      <c r="AI113" s="35"/>
      <c r="AJ113" s="13"/>
      <c r="AK113" s="13"/>
      <c r="AL113" s="13"/>
      <c r="AM113" s="13"/>
      <c r="AN113" s="13"/>
      <c r="AO113" s="38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</row>
    <row r="114" spans="2:67" ht="13.5">
      <c r="B114" s="13"/>
      <c r="C114" s="13"/>
      <c r="D114" s="35"/>
      <c r="E114" s="35"/>
      <c r="F114" s="36"/>
      <c r="G114" s="13"/>
      <c r="H114" s="35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35"/>
      <c r="V114" s="13"/>
      <c r="W114" s="13"/>
      <c r="X114" s="35"/>
      <c r="Y114" s="36"/>
      <c r="Z114" s="13"/>
      <c r="AA114" s="13"/>
      <c r="AB114" s="13"/>
      <c r="AC114" s="13"/>
      <c r="AD114" s="38"/>
      <c r="AE114" s="35"/>
      <c r="AF114" s="13"/>
      <c r="AG114" s="13"/>
      <c r="AH114" s="35"/>
      <c r="AI114" s="35"/>
      <c r="AJ114" s="13"/>
      <c r="AK114" s="13"/>
      <c r="AL114" s="13"/>
      <c r="AM114" s="13"/>
      <c r="AN114" s="13"/>
      <c r="AO114" s="38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</row>
    <row r="115" spans="2:67" ht="13.5">
      <c r="B115" s="13"/>
      <c r="C115" s="13"/>
      <c r="D115" s="35"/>
      <c r="E115" s="35"/>
      <c r="F115" s="36"/>
      <c r="G115" s="13"/>
      <c r="H115" s="35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35"/>
      <c r="V115" s="13"/>
      <c r="W115" s="13"/>
      <c r="X115" s="35"/>
      <c r="Y115" s="36"/>
      <c r="Z115" s="13"/>
      <c r="AA115" s="13"/>
      <c r="AB115" s="13"/>
      <c r="AC115" s="13"/>
      <c r="AD115" s="38"/>
      <c r="AE115" s="35"/>
      <c r="AF115" s="13"/>
      <c r="AG115" s="13"/>
      <c r="AH115" s="35"/>
      <c r="AI115" s="35"/>
      <c r="AJ115" s="13"/>
      <c r="AK115" s="13"/>
      <c r="AL115" s="13"/>
      <c r="AM115" s="13"/>
      <c r="AN115" s="13"/>
      <c r="AO115" s="38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</row>
    <row r="116" spans="2:67" ht="13.5">
      <c r="B116" s="13"/>
      <c r="C116" s="13"/>
      <c r="D116" s="35"/>
      <c r="E116" s="35"/>
      <c r="F116" s="36"/>
      <c r="G116" s="13"/>
      <c r="H116" s="35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35"/>
      <c r="V116" s="13"/>
      <c r="W116" s="13"/>
      <c r="X116" s="35"/>
      <c r="Y116" s="36"/>
      <c r="Z116" s="13"/>
      <c r="AA116" s="13"/>
      <c r="AB116" s="13"/>
      <c r="AC116" s="13"/>
      <c r="AD116" s="38"/>
      <c r="AE116" s="35"/>
      <c r="AF116" s="13"/>
      <c r="AG116" s="13"/>
      <c r="AH116" s="35"/>
      <c r="AI116" s="35"/>
      <c r="AJ116" s="13"/>
      <c r="AK116" s="13"/>
      <c r="AL116" s="13"/>
      <c r="AM116" s="13"/>
      <c r="AN116" s="13"/>
      <c r="AO116" s="38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</row>
    <row r="117" spans="2:67" ht="13.5">
      <c r="B117" s="13"/>
      <c r="C117" s="13"/>
      <c r="D117" s="35"/>
      <c r="E117" s="35"/>
      <c r="F117" s="36"/>
      <c r="G117" s="13"/>
      <c r="H117" s="35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35"/>
      <c r="V117" s="13"/>
      <c r="W117" s="13"/>
      <c r="X117" s="35"/>
      <c r="Y117" s="36"/>
      <c r="Z117" s="13"/>
      <c r="AA117" s="13"/>
      <c r="AB117" s="13"/>
      <c r="AC117" s="13"/>
      <c r="AD117" s="38"/>
      <c r="AE117" s="35"/>
      <c r="AF117" s="13"/>
      <c r="AG117" s="13"/>
      <c r="AH117" s="35"/>
      <c r="AI117" s="35"/>
      <c r="AJ117" s="13"/>
      <c r="AK117" s="13"/>
      <c r="AL117" s="13"/>
      <c r="AM117" s="13"/>
      <c r="AN117" s="13"/>
      <c r="AO117" s="38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</row>
    <row r="118" spans="2:67" ht="13.5">
      <c r="B118" s="13"/>
      <c r="C118" s="13"/>
      <c r="D118" s="35"/>
      <c r="E118" s="35"/>
      <c r="F118" s="36"/>
      <c r="G118" s="13"/>
      <c r="H118" s="35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35"/>
      <c r="V118" s="13"/>
      <c r="W118" s="13"/>
      <c r="X118" s="35"/>
      <c r="Y118" s="36"/>
      <c r="Z118" s="13"/>
      <c r="AA118" s="13"/>
      <c r="AB118" s="13"/>
      <c r="AC118" s="13"/>
      <c r="AD118" s="38"/>
      <c r="AE118" s="35"/>
      <c r="AF118" s="13"/>
      <c r="AG118" s="13"/>
      <c r="AH118" s="35"/>
      <c r="AI118" s="35"/>
      <c r="AJ118" s="13"/>
      <c r="AK118" s="13"/>
      <c r="AL118" s="13"/>
      <c r="AM118" s="13"/>
      <c r="AN118" s="13"/>
      <c r="AO118" s="38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</row>
    <row r="119" spans="2:67" ht="13.5">
      <c r="B119" s="13"/>
      <c r="C119" s="13"/>
      <c r="D119" s="35"/>
      <c r="E119" s="35"/>
      <c r="F119" s="36"/>
      <c r="G119" s="13"/>
      <c r="H119" s="35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35"/>
      <c r="V119" s="13"/>
      <c r="W119" s="13"/>
      <c r="X119" s="35"/>
      <c r="Y119" s="36"/>
      <c r="Z119" s="13"/>
      <c r="AA119" s="13"/>
      <c r="AB119" s="13"/>
      <c r="AC119" s="13"/>
      <c r="AD119" s="38"/>
      <c r="AE119" s="35"/>
      <c r="AF119" s="13"/>
      <c r="AG119" s="13"/>
      <c r="AH119" s="35"/>
      <c r="AI119" s="35"/>
      <c r="AJ119" s="13"/>
      <c r="AK119" s="13"/>
      <c r="AL119" s="13"/>
      <c r="AM119" s="13"/>
      <c r="AN119" s="13"/>
      <c r="AO119" s="38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</row>
    <row r="120" spans="2:67" ht="13.5">
      <c r="B120" s="13"/>
      <c r="C120" s="13"/>
      <c r="D120" s="35"/>
      <c r="E120" s="35"/>
      <c r="F120" s="36"/>
      <c r="G120" s="13"/>
      <c r="H120" s="35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35"/>
      <c r="V120" s="13"/>
      <c r="W120" s="13"/>
      <c r="X120" s="35"/>
      <c r="Y120" s="36"/>
      <c r="Z120" s="13"/>
      <c r="AA120" s="13"/>
      <c r="AB120" s="13"/>
      <c r="AC120" s="13"/>
      <c r="AD120" s="38"/>
      <c r="AE120" s="35"/>
      <c r="AF120" s="13"/>
      <c r="AG120" s="13"/>
      <c r="AH120" s="35"/>
      <c r="AI120" s="35"/>
      <c r="AJ120" s="13"/>
      <c r="AK120" s="13"/>
      <c r="AL120" s="13"/>
      <c r="AM120" s="13"/>
      <c r="AN120" s="13"/>
      <c r="AO120" s="38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</row>
    <row r="121" spans="2:67" ht="13.5">
      <c r="B121" s="13"/>
      <c r="C121" s="13"/>
      <c r="D121" s="35"/>
      <c r="E121" s="35"/>
      <c r="F121" s="36"/>
      <c r="G121" s="13"/>
      <c r="H121" s="35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35"/>
      <c r="V121" s="13"/>
      <c r="W121" s="13"/>
      <c r="X121" s="35"/>
      <c r="Y121" s="36"/>
      <c r="Z121" s="13"/>
      <c r="AA121" s="13"/>
      <c r="AB121" s="13"/>
      <c r="AC121" s="13"/>
      <c r="AD121" s="38"/>
      <c r="AE121" s="35"/>
      <c r="AF121" s="13"/>
      <c r="AG121" s="13"/>
      <c r="AH121" s="35"/>
      <c r="AI121" s="35"/>
      <c r="AJ121" s="13"/>
      <c r="AK121" s="13"/>
      <c r="AL121" s="13"/>
      <c r="AM121" s="13"/>
      <c r="AN121" s="13"/>
      <c r="AO121" s="38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</row>
    <row r="122" spans="2:67" ht="13.5">
      <c r="B122" s="13"/>
      <c r="C122" s="13"/>
      <c r="D122" s="35"/>
      <c r="E122" s="35"/>
      <c r="F122" s="36"/>
      <c r="G122" s="13"/>
      <c r="H122" s="35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35"/>
      <c r="V122" s="13"/>
      <c r="W122" s="13"/>
      <c r="X122" s="35"/>
      <c r="Y122" s="36"/>
      <c r="Z122" s="13"/>
      <c r="AA122" s="13"/>
      <c r="AB122" s="13"/>
      <c r="AC122" s="13"/>
      <c r="AD122" s="38"/>
      <c r="AE122" s="35"/>
      <c r="AF122" s="13"/>
      <c r="AG122" s="13"/>
      <c r="AH122" s="35"/>
      <c r="AI122" s="35"/>
      <c r="AJ122" s="13"/>
      <c r="AK122" s="13"/>
      <c r="AL122" s="13"/>
      <c r="AM122" s="13"/>
      <c r="AN122" s="13"/>
      <c r="AO122" s="38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</row>
    <row r="123" spans="2:67" ht="13.5">
      <c r="B123" s="13"/>
      <c r="C123" s="13"/>
      <c r="D123" s="35"/>
      <c r="E123" s="35"/>
      <c r="F123" s="36"/>
      <c r="G123" s="13"/>
      <c r="H123" s="35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35"/>
      <c r="V123" s="13"/>
      <c r="W123" s="13"/>
      <c r="X123" s="35"/>
      <c r="Y123" s="36"/>
      <c r="Z123" s="13"/>
      <c r="AA123" s="13"/>
      <c r="AB123" s="13"/>
      <c r="AC123" s="13"/>
      <c r="AD123" s="38"/>
      <c r="AE123" s="35"/>
      <c r="AF123" s="13"/>
      <c r="AG123" s="13"/>
      <c r="AH123" s="35"/>
      <c r="AI123" s="35"/>
      <c r="AJ123" s="13"/>
      <c r="AK123" s="13"/>
      <c r="AL123" s="13"/>
      <c r="AM123" s="13"/>
      <c r="AN123" s="13"/>
      <c r="AO123" s="38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</row>
    <row r="124" spans="2:67" ht="13.5">
      <c r="B124" s="13"/>
      <c r="C124" s="13"/>
      <c r="D124" s="35"/>
      <c r="E124" s="35"/>
      <c r="F124" s="36"/>
      <c r="G124" s="13"/>
      <c r="H124" s="35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35"/>
      <c r="V124" s="13"/>
      <c r="W124" s="13"/>
      <c r="X124" s="35"/>
      <c r="Y124" s="36"/>
      <c r="Z124" s="13"/>
      <c r="AA124" s="13"/>
      <c r="AB124" s="13"/>
      <c r="AC124" s="13"/>
      <c r="AD124" s="38"/>
      <c r="AE124" s="35"/>
      <c r="AF124" s="13"/>
      <c r="AG124" s="13"/>
      <c r="AH124" s="35"/>
      <c r="AI124" s="35"/>
      <c r="AJ124" s="13"/>
      <c r="AK124" s="13"/>
      <c r="AL124" s="13"/>
      <c r="AM124" s="13"/>
      <c r="AN124" s="13"/>
      <c r="AO124" s="38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</row>
    <row r="125" spans="2:67" ht="13.5">
      <c r="B125" s="13"/>
      <c r="C125" s="13"/>
      <c r="D125" s="35"/>
      <c r="E125" s="35"/>
      <c r="F125" s="36"/>
      <c r="G125" s="13"/>
      <c r="H125" s="35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35"/>
      <c r="V125" s="13"/>
      <c r="W125" s="13"/>
      <c r="X125" s="35"/>
      <c r="Y125" s="36"/>
      <c r="Z125" s="13"/>
      <c r="AA125" s="13"/>
      <c r="AB125" s="13"/>
      <c r="AC125" s="13"/>
      <c r="AD125" s="38"/>
      <c r="AE125" s="35"/>
      <c r="AF125" s="13"/>
      <c r="AG125" s="13"/>
      <c r="AH125" s="35"/>
      <c r="AI125" s="35"/>
      <c r="AJ125" s="13"/>
      <c r="AK125" s="13"/>
      <c r="AL125" s="13"/>
      <c r="AM125" s="13"/>
      <c r="AN125" s="13"/>
      <c r="AO125" s="38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</row>
    <row r="126" spans="2:67" ht="13.5">
      <c r="B126" s="13"/>
      <c r="C126" s="13"/>
      <c r="D126" s="35"/>
      <c r="E126" s="35"/>
      <c r="F126" s="36"/>
      <c r="G126" s="13"/>
      <c r="H126" s="35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35"/>
      <c r="V126" s="13"/>
      <c r="W126" s="13"/>
      <c r="X126" s="35"/>
      <c r="Y126" s="36"/>
      <c r="Z126" s="13"/>
      <c r="AA126" s="13"/>
      <c r="AB126" s="13"/>
      <c r="AC126" s="13"/>
      <c r="AD126" s="38"/>
      <c r="AE126" s="35"/>
      <c r="AF126" s="13"/>
      <c r="AG126" s="13"/>
      <c r="AH126" s="35"/>
      <c r="AI126" s="35"/>
      <c r="AJ126" s="13"/>
      <c r="AK126" s="13"/>
      <c r="AL126" s="13"/>
      <c r="AM126" s="13"/>
      <c r="AN126" s="13"/>
      <c r="AO126" s="38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</row>
    <row r="127" spans="2:67" ht="13.5">
      <c r="B127" s="13"/>
      <c r="C127" s="13"/>
      <c r="D127" s="35"/>
      <c r="E127" s="35"/>
      <c r="F127" s="36"/>
      <c r="G127" s="13"/>
      <c r="H127" s="35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35"/>
      <c r="V127" s="13"/>
      <c r="W127" s="13"/>
      <c r="X127" s="35"/>
      <c r="Y127" s="36"/>
      <c r="Z127" s="13"/>
      <c r="AA127" s="13"/>
      <c r="AB127" s="13"/>
      <c r="AC127" s="13"/>
      <c r="AD127" s="38"/>
      <c r="AE127" s="35"/>
      <c r="AF127" s="13"/>
      <c r="AG127" s="13"/>
      <c r="AH127" s="35"/>
      <c r="AI127" s="35"/>
      <c r="AJ127" s="13"/>
      <c r="AK127" s="13"/>
      <c r="AL127" s="13"/>
      <c r="AM127" s="13"/>
      <c r="AN127" s="13"/>
      <c r="AO127" s="38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</row>
    <row r="128" spans="2:67" ht="13.5">
      <c r="B128" s="13"/>
      <c r="C128" s="13"/>
      <c r="D128" s="35"/>
      <c r="E128" s="35"/>
      <c r="F128" s="36"/>
      <c r="G128" s="13"/>
      <c r="H128" s="35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35"/>
      <c r="V128" s="13"/>
      <c r="W128" s="13"/>
      <c r="X128" s="35"/>
      <c r="Y128" s="36"/>
      <c r="Z128" s="13"/>
      <c r="AA128" s="13"/>
      <c r="AB128" s="13"/>
      <c r="AC128" s="13"/>
      <c r="AD128" s="38"/>
      <c r="AE128" s="35"/>
      <c r="AF128" s="13"/>
      <c r="AG128" s="13"/>
      <c r="AH128" s="35"/>
      <c r="AI128" s="35"/>
      <c r="AJ128" s="13"/>
      <c r="AK128" s="13"/>
      <c r="AL128" s="13"/>
      <c r="AM128" s="13"/>
      <c r="AN128" s="13"/>
      <c r="AO128" s="38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</row>
    <row r="129" spans="2:67" ht="13.5">
      <c r="B129" s="13"/>
      <c r="C129" s="13"/>
      <c r="D129" s="35"/>
      <c r="E129" s="35"/>
      <c r="F129" s="36"/>
      <c r="G129" s="13"/>
      <c r="H129" s="35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35"/>
      <c r="V129" s="13"/>
      <c r="W129" s="13"/>
      <c r="X129" s="35"/>
      <c r="Y129" s="36"/>
      <c r="Z129" s="13"/>
      <c r="AA129" s="13"/>
      <c r="AB129" s="13"/>
      <c r="AC129" s="13"/>
      <c r="AD129" s="38"/>
      <c r="AE129" s="35"/>
      <c r="AF129" s="13"/>
      <c r="AG129" s="13"/>
      <c r="AH129" s="35"/>
      <c r="AI129" s="35"/>
      <c r="AJ129" s="13"/>
      <c r="AK129" s="13"/>
      <c r="AL129" s="13"/>
      <c r="AM129" s="13"/>
      <c r="AN129" s="13"/>
      <c r="AO129" s="38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</row>
    <row r="130" spans="2:67" ht="13.5">
      <c r="B130" s="13"/>
      <c r="C130" s="13"/>
      <c r="D130" s="35"/>
      <c r="E130" s="35"/>
      <c r="F130" s="36"/>
      <c r="G130" s="13"/>
      <c r="H130" s="35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35"/>
      <c r="V130" s="13"/>
      <c r="W130" s="13"/>
      <c r="X130" s="35"/>
      <c r="Y130" s="36"/>
      <c r="Z130" s="13"/>
      <c r="AA130" s="13"/>
      <c r="AB130" s="13"/>
      <c r="AC130" s="13"/>
      <c r="AD130" s="38"/>
      <c r="AE130" s="35"/>
      <c r="AF130" s="13"/>
      <c r="AG130" s="13"/>
      <c r="AH130" s="35"/>
      <c r="AI130" s="35"/>
      <c r="AJ130" s="13"/>
      <c r="AK130" s="13"/>
      <c r="AL130" s="13"/>
      <c r="AM130" s="13"/>
      <c r="AN130" s="13"/>
      <c r="AO130" s="38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</row>
    <row r="131" spans="2:67" ht="13.5">
      <c r="B131" s="13"/>
      <c r="C131" s="13"/>
      <c r="D131" s="35"/>
      <c r="E131" s="35"/>
      <c r="F131" s="36"/>
      <c r="G131" s="13"/>
      <c r="H131" s="35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35"/>
      <c r="V131" s="13"/>
      <c r="W131" s="13"/>
      <c r="X131" s="35"/>
      <c r="Y131" s="36"/>
      <c r="Z131" s="13"/>
      <c r="AA131" s="13"/>
      <c r="AB131" s="13"/>
      <c r="AC131" s="13"/>
      <c r="AD131" s="38"/>
      <c r="AE131" s="35"/>
      <c r="AF131" s="13"/>
      <c r="AG131" s="13"/>
      <c r="AH131" s="35"/>
      <c r="AI131" s="35"/>
      <c r="AJ131" s="13"/>
      <c r="AK131" s="13"/>
      <c r="AL131" s="13"/>
      <c r="AM131" s="13"/>
      <c r="AN131" s="13"/>
      <c r="AO131" s="38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</row>
    <row r="132" spans="2:67" ht="13.5">
      <c r="B132" s="13"/>
      <c r="C132" s="13"/>
      <c r="D132" s="35"/>
      <c r="E132" s="35"/>
      <c r="F132" s="36"/>
      <c r="G132" s="13"/>
      <c r="H132" s="35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35"/>
      <c r="V132" s="13"/>
      <c r="W132" s="13"/>
      <c r="X132" s="35"/>
      <c r="Y132" s="36"/>
      <c r="Z132" s="13"/>
      <c r="AA132" s="13"/>
      <c r="AB132" s="13"/>
      <c r="AC132" s="13"/>
      <c r="AD132" s="38"/>
      <c r="AE132" s="35"/>
      <c r="AF132" s="13"/>
      <c r="AG132" s="13"/>
      <c r="AH132" s="35"/>
      <c r="AI132" s="35"/>
      <c r="AJ132" s="13"/>
      <c r="AK132" s="13"/>
      <c r="AL132" s="13"/>
      <c r="AM132" s="13"/>
      <c r="AN132" s="13"/>
      <c r="AO132" s="38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</row>
    <row r="133" spans="2:67" ht="13.5">
      <c r="B133" s="13"/>
      <c r="C133" s="13"/>
      <c r="D133" s="35"/>
      <c r="E133" s="35"/>
      <c r="F133" s="36"/>
      <c r="G133" s="13"/>
      <c r="H133" s="35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35"/>
      <c r="V133" s="13"/>
      <c r="W133" s="13"/>
      <c r="X133" s="35"/>
      <c r="Y133" s="36"/>
      <c r="Z133" s="13"/>
      <c r="AA133" s="13"/>
      <c r="AB133" s="13"/>
      <c r="AC133" s="13"/>
      <c r="AD133" s="38"/>
      <c r="AE133" s="35"/>
      <c r="AF133" s="13"/>
      <c r="AG133" s="13"/>
      <c r="AH133" s="35"/>
      <c r="AI133" s="35"/>
      <c r="AJ133" s="13"/>
      <c r="AK133" s="13"/>
      <c r="AL133" s="13"/>
      <c r="AM133" s="13"/>
      <c r="AN133" s="13"/>
      <c r="AO133" s="38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</row>
    <row r="134" spans="2:67" ht="13.5">
      <c r="B134" s="13"/>
      <c r="C134" s="13"/>
      <c r="D134" s="35"/>
      <c r="E134" s="35"/>
      <c r="F134" s="36"/>
      <c r="G134" s="13"/>
      <c r="H134" s="35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35"/>
      <c r="V134" s="13"/>
      <c r="W134" s="13"/>
      <c r="X134" s="35"/>
      <c r="Y134" s="36"/>
      <c r="Z134" s="13"/>
      <c r="AA134" s="13"/>
      <c r="AB134" s="13"/>
      <c r="AC134" s="13"/>
      <c r="AD134" s="38"/>
      <c r="AE134" s="35"/>
      <c r="AF134" s="13"/>
      <c r="AG134" s="13"/>
      <c r="AH134" s="35"/>
      <c r="AI134" s="35"/>
      <c r="AJ134" s="13"/>
      <c r="AK134" s="13"/>
      <c r="AL134" s="13"/>
      <c r="AM134" s="13"/>
      <c r="AN134" s="13"/>
      <c r="AO134" s="38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</row>
    <row r="135" spans="2:67" ht="13.5">
      <c r="B135" s="13"/>
      <c r="C135" s="13"/>
      <c r="D135" s="35"/>
      <c r="E135" s="35"/>
      <c r="F135" s="36"/>
      <c r="G135" s="13"/>
      <c r="H135" s="35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35"/>
      <c r="V135" s="13"/>
      <c r="W135" s="13"/>
      <c r="X135" s="35"/>
      <c r="Y135" s="36"/>
      <c r="Z135" s="13"/>
      <c r="AA135" s="13"/>
      <c r="AB135" s="13"/>
      <c r="AC135" s="13"/>
      <c r="AD135" s="38"/>
      <c r="AE135" s="35"/>
      <c r="AF135" s="13"/>
      <c r="AG135" s="13"/>
      <c r="AH135" s="35"/>
      <c r="AI135" s="35"/>
      <c r="AJ135" s="13"/>
      <c r="AK135" s="13"/>
      <c r="AL135" s="13"/>
      <c r="AM135" s="13"/>
      <c r="AN135" s="13"/>
      <c r="AO135" s="38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</row>
    <row r="136" spans="2:67" ht="13.5">
      <c r="B136" s="13"/>
      <c r="C136" s="13"/>
      <c r="D136" s="35"/>
      <c r="E136" s="35"/>
      <c r="F136" s="36"/>
      <c r="G136" s="13"/>
      <c r="H136" s="35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35"/>
      <c r="V136" s="13"/>
      <c r="W136" s="13"/>
      <c r="X136" s="35"/>
      <c r="Y136" s="36"/>
      <c r="Z136" s="13"/>
      <c r="AA136" s="13"/>
      <c r="AB136" s="13"/>
      <c r="AC136" s="13"/>
      <c r="AD136" s="38"/>
      <c r="AE136" s="35"/>
      <c r="AF136" s="13"/>
      <c r="AG136" s="13"/>
      <c r="AH136" s="35"/>
      <c r="AI136" s="35"/>
      <c r="AJ136" s="13"/>
      <c r="AK136" s="13"/>
      <c r="AL136" s="13"/>
      <c r="AM136" s="13"/>
      <c r="AN136" s="13"/>
      <c r="AO136" s="38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</row>
  </sheetData>
  <sheetProtection selectLockedCells="1" selectUnlockedCells="1"/>
  <printOptions gridLines="1" horizontalCentered="1" verticalCentered="1"/>
  <pageMargins left="0.7875" right="0.7875" top="1.1638888888888888" bottom="1.025" header="0.7875" footer="0.7875"/>
  <pageSetup firstPageNumber="1" useFirstPageNumber="1" horizontalDpi="300" verticalDpi="300" orientation="portrait" paperSize="9"/>
  <headerFooter alignWithMargins="0">
    <oddHeader>&amp;CElvárt munkabérkiegészítés 2012.</oddHeader>
    <oddFooter>&amp;L&amp;F&amp;COldal &amp;P&amp;R&amp;D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>
    <row r="1" spans="1:4" ht="14.25">
      <c r="A1" s="13">
        <v>59601</v>
      </c>
      <c r="B1" s="13">
        <v>62500</v>
      </c>
      <c r="C1" s="13">
        <v>15500</v>
      </c>
      <c r="D1" s="13"/>
    </row>
    <row r="2" spans="1:4" ht="14.25">
      <c r="A2" s="13">
        <v>62501</v>
      </c>
      <c r="B2" s="13">
        <v>66500</v>
      </c>
      <c r="C2" s="13">
        <v>15300</v>
      </c>
      <c r="D2" s="13"/>
    </row>
    <row r="3" spans="1:4" ht="14.25">
      <c r="A3" s="13">
        <v>66501</v>
      </c>
      <c r="B3" s="13">
        <v>70400</v>
      </c>
      <c r="C3" s="13">
        <v>15100</v>
      </c>
      <c r="D3" s="13"/>
    </row>
    <row r="4" spans="1:4" ht="14.25">
      <c r="A4" s="13">
        <v>70401</v>
      </c>
      <c r="B4" s="13">
        <v>74400</v>
      </c>
      <c r="C4" s="13">
        <v>14900</v>
      </c>
      <c r="D4" s="13"/>
    </row>
    <row r="5" spans="1:4" ht="14.25">
      <c r="A5" s="13">
        <v>74401</v>
      </c>
      <c r="B5" s="13">
        <v>80300</v>
      </c>
      <c r="C5" s="13">
        <v>14700</v>
      </c>
      <c r="D5" s="13"/>
    </row>
    <row r="6" spans="1:4" ht="14.25">
      <c r="A6" s="13">
        <v>80301</v>
      </c>
      <c r="B6" s="13">
        <v>86200</v>
      </c>
      <c r="C6" s="13">
        <v>14400</v>
      </c>
      <c r="D6" s="13"/>
    </row>
    <row r="7" spans="1:4" ht="14.25">
      <c r="A7" s="13">
        <v>86201</v>
      </c>
      <c r="B7" s="13">
        <v>92100</v>
      </c>
      <c r="C7" s="13">
        <v>14100</v>
      </c>
      <c r="D7" s="13"/>
    </row>
    <row r="8" spans="1:4" ht="14.25">
      <c r="A8" s="13">
        <v>92101</v>
      </c>
      <c r="B8" s="13">
        <v>98100</v>
      </c>
      <c r="C8" s="13">
        <v>13800</v>
      </c>
      <c r="D8" s="13"/>
    </row>
    <row r="9" spans="1:4" ht="14.25">
      <c r="A9" s="13">
        <v>98101</v>
      </c>
      <c r="B9" s="13">
        <v>104000</v>
      </c>
      <c r="C9" s="13">
        <v>13500</v>
      </c>
      <c r="D9" s="13"/>
    </row>
    <row r="10" spans="1:4" ht="14.25">
      <c r="A10" s="13">
        <v>104001</v>
      </c>
      <c r="B10" s="13">
        <v>109900</v>
      </c>
      <c r="C10" s="13">
        <v>13200</v>
      </c>
      <c r="D10" s="13"/>
    </row>
    <row r="11" spans="1:4" ht="14.25">
      <c r="A11" s="13">
        <v>109901</v>
      </c>
      <c r="B11" s="13">
        <v>115800</v>
      </c>
      <c r="C11" s="13">
        <v>12900</v>
      </c>
      <c r="D11" s="13"/>
    </row>
    <row r="12" spans="1:4" ht="14.25">
      <c r="A12" s="13">
        <v>115801</v>
      </c>
      <c r="B12" s="13">
        <v>121700</v>
      </c>
      <c r="C12" s="13">
        <v>12600</v>
      </c>
      <c r="D12" s="13"/>
    </row>
    <row r="13" spans="1:4" ht="14.25">
      <c r="A13" s="13">
        <v>121701</v>
      </c>
      <c r="B13" s="13">
        <v>129600</v>
      </c>
      <c r="C13" s="13">
        <v>12300</v>
      </c>
      <c r="D13" s="13"/>
    </row>
    <row r="14" spans="1:4" ht="14.25">
      <c r="A14" s="13">
        <v>129601</v>
      </c>
      <c r="B14" s="13">
        <v>137500</v>
      </c>
      <c r="C14" s="13">
        <v>11900</v>
      </c>
      <c r="D14" s="13"/>
    </row>
    <row r="15" spans="1:4" ht="14.25">
      <c r="A15" s="13">
        <v>137501</v>
      </c>
      <c r="B15" s="13">
        <v>147400</v>
      </c>
      <c r="C15" s="13">
        <v>11500</v>
      </c>
      <c r="D15" s="13"/>
    </row>
    <row r="16" spans="1:4" ht="14.25">
      <c r="A16" s="13">
        <v>147401</v>
      </c>
      <c r="B16" s="13">
        <v>157200</v>
      </c>
      <c r="C16" s="13">
        <v>11000</v>
      </c>
      <c r="D16" s="13"/>
    </row>
    <row r="17" spans="1:4" ht="14.25">
      <c r="A17" s="13">
        <v>157201</v>
      </c>
      <c r="B17" s="13">
        <v>167100</v>
      </c>
      <c r="C17" s="13">
        <v>10500</v>
      </c>
      <c r="D17" s="13"/>
    </row>
    <row r="18" spans="1:4" ht="14.25">
      <c r="A18" s="13">
        <v>167101</v>
      </c>
      <c r="B18" s="13">
        <v>177000</v>
      </c>
      <c r="C18" s="13">
        <v>10000</v>
      </c>
      <c r="D18" s="13"/>
    </row>
    <row r="19" spans="1:4" ht="14.25">
      <c r="A19" s="13">
        <v>177001</v>
      </c>
      <c r="B19" s="13">
        <v>181500</v>
      </c>
      <c r="C19" s="13">
        <v>9500</v>
      </c>
      <c r="D19" s="13"/>
    </row>
    <row r="20" spans="1:4" ht="14.25">
      <c r="A20" s="13">
        <v>181501</v>
      </c>
      <c r="B20" s="13">
        <v>183300</v>
      </c>
      <c r="C20" s="13">
        <v>9000</v>
      </c>
      <c r="D20" s="13"/>
    </row>
    <row r="21" spans="1:4" ht="14.25">
      <c r="A21" s="13">
        <v>183301</v>
      </c>
      <c r="B21" s="13">
        <v>185100</v>
      </c>
      <c r="C21" s="13">
        <v>8500</v>
      </c>
      <c r="D21" s="13"/>
    </row>
    <row r="22" spans="1:4" ht="14.25">
      <c r="A22" s="13">
        <v>185101</v>
      </c>
      <c r="B22" s="13">
        <v>186800</v>
      </c>
      <c r="C22" s="13">
        <v>8000</v>
      </c>
      <c r="D22" s="13"/>
    </row>
    <row r="23" spans="1:4" ht="14.25">
      <c r="A23" s="13">
        <v>186801</v>
      </c>
      <c r="B23" s="13">
        <v>188600</v>
      </c>
      <c r="C23" s="13">
        <v>7500</v>
      </c>
      <c r="D23" s="13"/>
    </row>
    <row r="24" spans="1:4" ht="14.25">
      <c r="A24" s="13">
        <v>188601</v>
      </c>
      <c r="B24" s="13">
        <v>190400</v>
      </c>
      <c r="C24" s="13">
        <v>7000</v>
      </c>
      <c r="D24" s="13"/>
    </row>
    <row r="25" spans="1:3" ht="14.25">
      <c r="A25" s="13">
        <v>190401</v>
      </c>
      <c r="B25" s="13">
        <v>192100</v>
      </c>
      <c r="C25" s="13">
        <v>6500</v>
      </c>
    </row>
    <row r="26" spans="1:4" ht="14.25">
      <c r="A26" s="13">
        <v>192101</v>
      </c>
      <c r="B26" s="13">
        <v>193900</v>
      </c>
      <c r="C26" s="13">
        <v>6000</v>
      </c>
      <c r="D26" s="13"/>
    </row>
    <row r="27" spans="1:4" ht="14.25">
      <c r="A27" s="13">
        <v>193901</v>
      </c>
      <c r="B27" s="13">
        <v>195700</v>
      </c>
      <c r="C27" s="13">
        <v>5500</v>
      </c>
      <c r="D27" s="13"/>
    </row>
    <row r="28" spans="1:4" ht="14.25">
      <c r="A28" s="13">
        <v>195701</v>
      </c>
      <c r="B28" s="13">
        <v>197400</v>
      </c>
      <c r="C28" s="13">
        <v>5000</v>
      </c>
      <c r="D28" s="13"/>
    </row>
    <row r="29" spans="1:4" ht="14.25">
      <c r="A29" s="13">
        <v>197401</v>
      </c>
      <c r="B29" s="13">
        <v>199600</v>
      </c>
      <c r="C29" s="13">
        <v>4500</v>
      </c>
      <c r="D29" s="13"/>
    </row>
    <row r="30" spans="1:4" ht="14.25">
      <c r="A30" s="13">
        <v>199601</v>
      </c>
      <c r="B30" s="13">
        <v>201700</v>
      </c>
      <c r="C30" s="13">
        <v>4000</v>
      </c>
      <c r="D30" s="13"/>
    </row>
    <row r="31" spans="1:4" ht="14.25">
      <c r="A31" s="13">
        <v>201701</v>
      </c>
      <c r="B31" s="13">
        <v>203900</v>
      </c>
      <c r="C31" s="13">
        <v>3500</v>
      </c>
      <c r="D31" s="13"/>
    </row>
    <row r="32" spans="1:4" ht="14.25">
      <c r="A32" s="13">
        <v>203901</v>
      </c>
      <c r="B32" s="13">
        <v>206000</v>
      </c>
      <c r="C32" s="13">
        <v>3000</v>
      </c>
      <c r="D32" s="13"/>
    </row>
    <row r="33" spans="1:4" ht="14.25">
      <c r="A33" s="13">
        <v>206001</v>
      </c>
      <c r="B33" s="13">
        <v>208200</v>
      </c>
      <c r="C33" s="13">
        <v>2500</v>
      </c>
      <c r="D33" s="13"/>
    </row>
    <row r="34" spans="1:4" ht="14.25">
      <c r="A34" s="13">
        <v>208201</v>
      </c>
      <c r="B34" s="13">
        <v>210300</v>
      </c>
      <c r="C34" s="13">
        <v>2000</v>
      </c>
      <c r="D34" s="13"/>
    </row>
    <row r="35" spans="1:4" ht="14.25">
      <c r="A35" s="13">
        <v>210301</v>
      </c>
      <c r="B35" s="13">
        <v>212500</v>
      </c>
      <c r="C35" s="13">
        <v>1500</v>
      </c>
      <c r="D35" s="13"/>
    </row>
    <row r="36" spans="1:4" ht="14.25">
      <c r="A36" s="13">
        <v>212501</v>
      </c>
      <c r="B36" s="13">
        <v>214600</v>
      </c>
      <c r="C36" s="13">
        <v>1000</v>
      </c>
      <c r="D36" s="13"/>
    </row>
    <row r="37" spans="1:4" ht="14.25">
      <c r="A37" s="13">
        <v>214601</v>
      </c>
      <c r="B37" s="13">
        <v>216805</v>
      </c>
      <c r="C37" s="13">
        <v>500</v>
      </c>
      <c r="D37" s="13"/>
    </row>
  </sheetData>
  <sheetProtection selectLockedCells="1" selectUnlockedCells="1"/>
  <printOptions gridLines="1" horizontalCentered="1" verticalCentered="1"/>
  <pageMargins left="0.7875" right="0.7875" top="1.1638888888888888" bottom="1.025" header="0.7875" footer="0.7875"/>
  <pageSetup horizontalDpi="300" verticalDpi="300" orientation="landscape" paperSize="9"/>
  <headerFooter alignWithMargins="0">
    <oddHeader>&amp;C2011-es bértábla ADÓJÓVÁÍRÁSSAL</oddHeader>
    <oddFooter>&amp;L&amp;F&amp;COldal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2012-01-05T16:17:02Z</cp:lastPrinted>
  <dcterms:created xsi:type="dcterms:W3CDTF">2004-01-10T09:43:40Z</dcterms:created>
  <dcterms:modified xsi:type="dcterms:W3CDTF">2012-01-06T10:13:56Z</dcterms:modified>
  <cp:category/>
  <cp:version/>
  <cp:contentType/>
  <cp:contentStatus/>
  <cp:revision>38</cp:revision>
</cp:coreProperties>
</file>